
<file path=[Content_Types].xml><?xml version="1.0" encoding="utf-8"?>
<Types xmlns="http://schemas.openxmlformats.org/package/2006/content-types">
  <Default Extension="tmp"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showInkAnnotation="0"/>
  <mc:AlternateContent xmlns:mc="http://schemas.openxmlformats.org/markup-compatibility/2006">
    <mc:Choice Requires="x15">
      <x15ac:absPath xmlns:x15ac="http://schemas.microsoft.com/office/spreadsheetml/2010/11/ac" url="C:\Users\tito\Documents\19 año 2026\"/>
    </mc:Choice>
  </mc:AlternateContent>
  <xr:revisionPtr revIDLastSave="0" documentId="8_{753019C7-DDCE-4DED-ADAA-74334B539E08}" xr6:coauthVersionLast="36" xr6:coauthVersionMax="36" xr10:uidLastSave="{00000000-0000-0000-0000-000000000000}"/>
  <bookViews>
    <workbookView xWindow="0" yWindow="0" windowWidth="28800" windowHeight="12105" tabRatio="636" activeTab="8" xr2:uid="{00000000-000D-0000-FFFF-FFFF00000000}"/>
  </bookViews>
  <sheets>
    <sheet name="DASHBOARD" sheetId="10" r:id="rId1"/>
    <sheet name="ÍNDICE" sheetId="11" r:id="rId2"/>
    <sheet name="TELEFONÍA" sheetId="2" r:id="rId3"/>
    <sheet name="INTERNET MÓVIL" sheetId="3" r:id="rId4"/>
    <sheet name="INTERNET FIJO " sheetId="4" r:id="rId5"/>
    <sheet name="TV PAGA" sheetId="5" r:id="rId6"/>
    <sheet name="INGRESOS" sheetId="6" r:id="rId7"/>
    <sheet name="PENETRACIÓN" sheetId="7" r:id="rId8"/>
    <sheet name="CONECTIVIDAD INTERNACIONAL" sheetId="8" r:id="rId9"/>
    <sheet name="GRÁFICOS" sheetId="9" state="hidden" r:id="rId10"/>
  </sheets>
  <definedNames>
    <definedName name="_xlnm._FilterDatabase" localSheetId="4" hidden="1">'INTERNET FIJO '!$B$13:$M$130</definedName>
    <definedName name="_xlnm._FilterDatabase" localSheetId="5" hidden="1">'TV PAGA'!$B$13:$H$125</definedName>
    <definedName name="Z_22EE0CF2_CCF9_46EA_A206_A05B559BD74E_.wvu.FilterData" localSheetId="4" hidden="1">'INTERNET FIJO '!$B$13:$K$130</definedName>
    <definedName name="Z_5167CA74_6B38_4C00_A4FB_101AA9850982_.wvu.FilterData" localSheetId="4" hidden="1">'INTERNET FIJO '!$B$13:$M$130</definedName>
    <definedName name="Z_5167CA74_6B38_4C00_A4FB_101AA9850982_.wvu.FilterData" localSheetId="5" hidden="1">'TV PAGA'!$B$13:$H$125</definedName>
    <definedName name="Z_608F1F58_0C70_4BD6_A398_FFB57FE9431A_.wvu.FilterData" localSheetId="4" hidden="1">'INTERNET FIJO '!$B$13:$M$130</definedName>
    <definedName name="Z_608F1F58_0C70_4BD6_A398_FFB57FE9431A_.wvu.FilterData" localSheetId="5" hidden="1">'TV PAGA'!$B$13:$H$125</definedName>
    <definedName name="Z_6C2028FF_D767_4ADA_99CD_00856C384461_.wvu.FilterData" localSheetId="4" hidden="1">'INTERNET FIJO '!$B$13:$M$130</definedName>
    <definedName name="Z_6C2028FF_D767_4ADA_99CD_00856C384461_.wvu.FilterData" localSheetId="5" hidden="1">'TV PAGA'!$B$13:$H$125</definedName>
    <definedName name="Z_6FBC0F11_A326_4FC8_AA96_CA6BF44E0174_.wvu.FilterData" localSheetId="4" hidden="1">'INTERNET FIJO '!$B$13:$L$130</definedName>
    <definedName name="Z_6FBC0F11_A326_4FC8_AA96_CA6BF44E0174_.wvu.FilterData" localSheetId="5" hidden="1">'TV PAGA'!$B$13:$H$125</definedName>
    <definedName name="Z_777413B9_560A_436E_9F31_6FADD52E9E40_.wvu.FilterData" localSheetId="4" hidden="1">'INTERNET FIJO '!$B$13:$L$130</definedName>
    <definedName name="Z_8D242684_41BB_465C_8181_E158A9B7CDE4_.wvu.FilterData" localSheetId="5" hidden="1">'TV PAGA'!$B$13:$H$13</definedName>
    <definedName name="Z_9B440751_B4FF_4EE1_A0DA_CB8EB4A26F70_.wvu.FilterData" localSheetId="4" hidden="1">'INTERNET FIJO '!$B$13:$M$130</definedName>
    <definedName name="Z_9B440751_B4FF_4EE1_A0DA_CB8EB4A26F70_.wvu.FilterData" localSheetId="5" hidden="1">'TV PAGA'!$B$13:$H$125</definedName>
    <definedName name="Z_EDAF60AE_B10F_4F09_A422_75F1B5518EA1_.wvu.FilterData" localSheetId="4" hidden="1">'INTERNET FIJO '!$B$13:$M$130</definedName>
    <definedName name="Z_EDAF60AE_B10F_4F09_A422_75F1B5518EA1_.wvu.FilterData" localSheetId="5" hidden="1">'TV PAGA'!$B$13:$H$125</definedName>
  </definedNames>
  <calcPr calcId="191029"/>
  <customWorkbookViews>
    <customWorkbookView name="Tito López - Vista personalizada" guid="{5167CA74-6B38-4C00-A4FB-101AA9850982}" mergeInterval="0" personalView="1" maximized="1" xWindow="-8" yWindow="-8" windowWidth="1936" windowHeight="1048" tabRatio="636" activeSheetId="2"/>
    <customWorkbookView name="Dpto. Estudios de Merc - Vista personalizada" guid="{608F1F58-0C70-4BD6-A398-FFB57FE9431A}" mergeInterval="0" personalView="1" maximized="1" xWindow="1912" yWindow="96" windowWidth="1382" windowHeight="744" tabRatio="636" activeSheetId="5"/>
    <customWorkbookView name="Fabrizio López - Vista personalizada" guid="{6FBC0F11-A326-4FC8-AA96-CA6BF44E0174}" mergeInterval="0" personalView="1" maximized="1" xWindow="-9" yWindow="-9" windowWidth="1938" windowHeight="1048" tabRatio="636" activeSheetId="4"/>
    <customWorkbookView name="Gisela Arca - Vista personalizada" guid="{6C2028FF-D767-4ADA-99CD-00856C384461}" mergeInterval="0" personalView="1" maximized="1" xWindow="-8" yWindow="-8" windowWidth="1936" windowHeight="1056" tabRatio="636" activeSheetId="5"/>
    <customWorkbookView name="Carlos García - Vista personalizada" guid="{9B440751-B4FF-4EE1-A0DA-CB8EB4A26F70}" mergeInterval="0" personalView="1" maximized="1" xWindow="-8" yWindow="-8" windowWidth="1936" windowHeight="1056" tabRatio="636" activeSheetId="1"/>
    <customWorkbookView name="Carlos Mauricio Garcia Ferreira - Vista personalizada" guid="{EDAF60AE-B10F-4F09-A422-75F1B5518EA1}" mergeInterval="0" personalView="1" maximized="1" xWindow="-9" yWindow="-9" windowWidth="1938" windowHeight="1038" tabRatio="63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7" i="2" l="1"/>
  <c r="O18" i="2"/>
  <c r="O19" i="2"/>
  <c r="O20" i="2"/>
  <c r="O21" i="2"/>
  <c r="O22" i="2"/>
  <c r="O23" i="2"/>
  <c r="O24" i="2"/>
  <c r="X45" i="4" l="1"/>
  <c r="I22" i="6"/>
  <c r="H22" i="6"/>
  <c r="K27" i="5" l="1"/>
  <c r="K32" i="5"/>
  <c r="K33" i="5"/>
  <c r="K15" i="5"/>
  <c r="K147" i="5" l="1"/>
  <c r="K140" i="5"/>
  <c r="K133" i="5"/>
  <c r="K125" i="5"/>
  <c r="X14" i="4"/>
  <c r="X19" i="4"/>
  <c r="X18" i="4"/>
  <c r="X17" i="4"/>
  <c r="X16" i="4"/>
  <c r="X15" i="4"/>
  <c r="N130" i="4"/>
  <c r="S13" i="7" l="1"/>
  <c r="Q19" i="10"/>
  <c r="K149" i="5"/>
  <c r="X19" i="10" s="1"/>
  <c r="X20" i="4"/>
  <c r="K38" i="3"/>
  <c r="K26" i="3"/>
  <c r="K41" i="3" l="1"/>
  <c r="K33" i="3"/>
  <c r="K43" i="3" l="1"/>
  <c r="J125" i="5"/>
  <c r="J133" i="5"/>
  <c r="S18" i="7" l="1"/>
  <c r="J19" i="10"/>
  <c r="W42" i="4"/>
  <c r="W43" i="4"/>
  <c r="W44" i="4"/>
  <c r="W41" i="4"/>
  <c r="W39" i="4"/>
  <c r="W45" i="4" l="1"/>
  <c r="W18" i="4" l="1"/>
  <c r="W15" i="4"/>
  <c r="W19" i="4"/>
  <c r="W14" i="4"/>
  <c r="W17" i="4"/>
  <c r="W16" i="4"/>
  <c r="M130" i="4"/>
  <c r="J14" i="3" l="1"/>
  <c r="J41" i="3" l="1"/>
  <c r="J38" i="3"/>
  <c r="J26" i="3"/>
  <c r="J29" i="3" l="1"/>
  <c r="J33" i="3" s="1"/>
  <c r="J147" i="5"/>
  <c r="J140" i="5"/>
  <c r="W20" i="4"/>
  <c r="J149" i="5" l="1"/>
  <c r="R13" i="7"/>
  <c r="J43" i="3" l="1"/>
  <c r="R18" i="7" s="1"/>
  <c r="V18" i="4" l="1"/>
  <c r="V14" i="4"/>
  <c r="L117" i="4" l="1"/>
  <c r="I125" i="5" l="1"/>
  <c r="L113" i="4" l="1"/>
  <c r="L104" i="4"/>
  <c r="V16" i="4" l="1"/>
  <c r="L130" i="4"/>
  <c r="Q13" i="7" s="1"/>
  <c r="U18" i="4"/>
  <c r="U14" i="4"/>
  <c r="I147" i="5" l="1"/>
  <c r="I26" i="3" l="1"/>
  <c r="I140" i="5" l="1"/>
  <c r="S45" i="4" l="1"/>
  <c r="T45" i="4"/>
  <c r="U45" i="4"/>
  <c r="R45" i="4"/>
  <c r="V15" i="4" l="1"/>
  <c r="Q18" i="2"/>
  <c r="V19" i="4" l="1"/>
  <c r="V17" i="4"/>
  <c r="V20" i="4" l="1"/>
  <c r="I41" i="3" l="1"/>
  <c r="I38" i="3"/>
  <c r="Q14" i="2" l="1"/>
  <c r="Q15" i="2"/>
  <c r="Q16" i="2"/>
  <c r="Q17" i="2"/>
  <c r="Q19" i="2"/>
  <c r="Q20" i="2"/>
  <c r="Q21" i="2"/>
  <c r="Q22" i="2"/>
  <c r="Q23" i="2"/>
  <c r="Q24" i="2"/>
  <c r="Q13" i="2"/>
  <c r="P14" i="2"/>
  <c r="P15" i="2"/>
  <c r="P16" i="2"/>
  <c r="P17" i="2"/>
  <c r="P18" i="2"/>
  <c r="P19" i="2"/>
  <c r="P20" i="2"/>
  <c r="P21" i="2"/>
  <c r="P22" i="2"/>
  <c r="P23" i="2"/>
  <c r="P24" i="2"/>
  <c r="P13" i="2"/>
  <c r="O14" i="2"/>
  <c r="O15" i="2"/>
  <c r="O16" i="2"/>
  <c r="O13" i="2"/>
  <c r="N14" i="2"/>
  <c r="N15" i="2"/>
  <c r="N16" i="2"/>
  <c r="N17" i="2"/>
  <c r="N18" i="2"/>
  <c r="N19" i="2"/>
  <c r="N20" i="2"/>
  <c r="N21" i="2"/>
  <c r="N22" i="2"/>
  <c r="N23" i="2"/>
  <c r="N24" i="2"/>
  <c r="C19" i="10" s="1"/>
  <c r="N13" i="2"/>
  <c r="I133" i="5" l="1"/>
  <c r="I149" i="5" s="1"/>
  <c r="I33" i="3" l="1"/>
  <c r="I43" i="3" s="1"/>
  <c r="Q18" i="7" s="1"/>
  <c r="K130" i="4" l="1"/>
  <c r="P13" i="7" s="1"/>
  <c r="H125" i="5" l="1"/>
  <c r="U16" i="4" l="1"/>
  <c r="U15" i="4"/>
  <c r="H140" i="5" l="1"/>
  <c r="G125" i="5"/>
  <c r="U17" i="4" l="1"/>
  <c r="U19" i="4"/>
  <c r="U20" i="4" l="1"/>
  <c r="I130" i="4"/>
  <c r="J130" i="4"/>
  <c r="F43" i="3" l="1"/>
  <c r="N18" i="7" s="1"/>
  <c r="F22" i="6" l="1"/>
  <c r="H133" i="5"/>
  <c r="H147" i="5"/>
  <c r="H149" i="5" l="1"/>
  <c r="H43" i="3"/>
  <c r="P18" i="7" s="1"/>
  <c r="G133" i="5" l="1"/>
  <c r="F133" i="5"/>
  <c r="F125" i="5"/>
  <c r="G140" i="5"/>
  <c r="S15" i="4" l="1"/>
  <c r="T15" i="4"/>
  <c r="T16" i="4"/>
  <c r="T18" i="4"/>
  <c r="S17" i="4"/>
  <c r="S16" i="4"/>
  <c r="S14" i="4"/>
  <c r="H130" i="4"/>
  <c r="S18" i="4"/>
  <c r="O13" i="7" l="1"/>
  <c r="T14" i="4" l="1"/>
  <c r="T19" i="4" l="1"/>
  <c r="T17" i="4"/>
  <c r="E22" i="6" l="1"/>
  <c r="F140" i="5"/>
  <c r="G147" i="5"/>
  <c r="G149" i="5" s="1"/>
  <c r="T20" i="4"/>
  <c r="G43" i="3" l="1"/>
  <c r="O18" i="7" s="1"/>
  <c r="S19" i="4" l="1"/>
  <c r="N13" i="7"/>
  <c r="S20" i="4" l="1"/>
  <c r="G130" i="4"/>
  <c r="R20" i="4"/>
  <c r="F147" i="5" l="1"/>
  <c r="F149" i="5" l="1"/>
  <c r="D22" i="6" l="1"/>
  <c r="C22" i="6" l="1"/>
  <c r="C16" i="6"/>
  <c r="C15" i="6"/>
  <c r="E43" i="3" l="1"/>
  <c r="V45"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Fabrizio López</author>
  </authors>
  <commentList>
    <comment ref="L25" authorId="0" shapeId="0" xr:uid="{00000000-0006-0000-0400-000001000000}">
      <text>
        <r>
          <rPr>
            <b/>
            <sz val="9"/>
            <color indexed="81"/>
            <rFont val="Tahoma"/>
            <family val="2"/>
          </rPr>
          <t>Fabrizio López:</t>
        </r>
        <r>
          <rPr>
            <sz val="9"/>
            <color indexed="81"/>
            <rFont val="Tahoma"/>
            <family val="2"/>
          </rPr>
          <t xml:space="preserve">
Verificado por carlos y por mi lo anterior estaba 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García</author>
  </authors>
  <commentList>
    <comment ref="I40" authorId="0" shapeId="0" xr:uid="{00000000-0006-0000-0500-000001000000}">
      <text>
        <r>
          <rPr>
            <b/>
            <sz val="9"/>
            <color indexed="81"/>
            <rFont val="Tahoma"/>
            <family val="2"/>
          </rPr>
          <t>Carlos García:</t>
        </r>
        <r>
          <rPr>
            <sz val="9"/>
            <color indexed="81"/>
            <rFont val="Tahoma"/>
            <family val="2"/>
          </rPr>
          <t xml:space="preserve">
Calculdado mediante el ingreso y el precio del plan
</t>
        </r>
      </text>
    </comment>
    <comment ref="J40" authorId="0" shapeId="0" xr:uid="{00000000-0006-0000-0500-000002000000}">
      <text>
        <r>
          <rPr>
            <b/>
            <sz val="9"/>
            <color indexed="81"/>
            <rFont val="Tahoma"/>
            <family val="2"/>
          </rPr>
          <t>Carlos García:</t>
        </r>
        <r>
          <rPr>
            <sz val="9"/>
            <color indexed="81"/>
            <rFont val="Tahoma"/>
            <family val="2"/>
          </rPr>
          <t xml:space="preserve">
Calculdado mediante el ingreso y el precio del plan
</t>
        </r>
      </text>
    </comment>
    <comment ref="K40" authorId="0" shapeId="0" xr:uid="{00000000-0006-0000-0500-000003000000}">
      <text>
        <r>
          <rPr>
            <b/>
            <sz val="9"/>
            <color indexed="81"/>
            <rFont val="Tahoma"/>
            <family val="2"/>
          </rPr>
          <t>Carlos García:</t>
        </r>
        <r>
          <rPr>
            <sz val="9"/>
            <color indexed="81"/>
            <rFont val="Tahoma"/>
            <family val="2"/>
          </rPr>
          <t xml:space="preserve">
Calculdado mediante el ingreso y el precio del plan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Dpto. Estudios de Merc</author>
  </authors>
  <commentList>
    <comment ref="Q13" authorId="0" shapeId="0" xr:uid="{00000000-0006-0000-0700-000001000000}">
      <text>
        <r>
          <rPr>
            <b/>
            <sz val="9"/>
            <color indexed="81"/>
            <rFont val="Tahoma"/>
            <family val="2"/>
          </rPr>
          <t xml:space="preserve">Fabrizio López:
</t>
        </r>
        <r>
          <rPr>
            <sz val="9"/>
            <color indexed="81"/>
            <rFont val="Tahoma"/>
            <family val="2"/>
          </rPr>
          <t>S/ carlos esta bien</t>
        </r>
      </text>
    </comment>
    <comment ref="R13" authorId="0" shapeId="0" xr:uid="{00000000-0006-0000-0700-000002000000}">
      <text>
        <r>
          <rPr>
            <b/>
            <sz val="9"/>
            <color indexed="81"/>
            <rFont val="Tahoma"/>
            <family val="2"/>
          </rPr>
          <t xml:space="preserve">Carlos García:
</t>
        </r>
        <r>
          <rPr>
            <sz val="9"/>
            <color indexed="81"/>
            <rFont val="Tahoma"/>
            <family val="2"/>
          </rPr>
          <t>Aún faltan datos de las licenciatarias, 05/05/2025</t>
        </r>
      </text>
    </comment>
  </commentList>
</comments>
</file>

<file path=xl/sharedStrings.xml><?xml version="1.0" encoding="utf-8"?>
<sst xmlns="http://schemas.openxmlformats.org/spreadsheetml/2006/main" count="1001" uniqueCount="636">
  <si>
    <t>TELECEL</t>
  </si>
  <si>
    <t xml:space="preserve">COPACO </t>
  </si>
  <si>
    <t xml:space="preserve">MES -AÑO </t>
  </si>
  <si>
    <t>NÚCLEO</t>
  </si>
  <si>
    <t>HOLA PARAGUAY</t>
  </si>
  <si>
    <t xml:space="preserve">AMX PARAGUAY </t>
  </si>
  <si>
    <t xml:space="preserve">TOTAL MOV. </t>
  </si>
  <si>
    <t xml:space="preserve">TOTAL MOV. Prepago </t>
  </si>
  <si>
    <t xml:space="preserve">TOTAL MOV. Pospago </t>
  </si>
  <si>
    <t>PREPAGO</t>
  </si>
  <si>
    <t>POSPAGO</t>
  </si>
  <si>
    <t>Copaco VoIP</t>
  </si>
  <si>
    <t>Copaco Radio Fijo</t>
  </si>
  <si>
    <t>Copaco par de cobre</t>
  </si>
  <si>
    <t>PRESTADORA DE SERVICIOS</t>
  </si>
  <si>
    <t>TECNOLOGÍA DE ACCESO MÓVIL</t>
  </si>
  <si>
    <t>NÚCLEO S.A</t>
  </si>
  <si>
    <t>AMX PARAGUAY S.A</t>
  </si>
  <si>
    <t>4G</t>
  </si>
  <si>
    <t>3G</t>
  </si>
  <si>
    <t>SMARTPHONE - 3G</t>
  </si>
  <si>
    <t>MODEM / DATACARD - 3G</t>
  </si>
  <si>
    <t>MODEM / TABLET - 3G</t>
  </si>
  <si>
    <t>SMARTPHONE - 4G</t>
  </si>
  <si>
    <t>MODEM / DATACARD - 4G</t>
  </si>
  <si>
    <t>MODEM /TABLET - 4G</t>
  </si>
  <si>
    <t>TELECEL S.A.</t>
  </si>
  <si>
    <t>TOTAL AMX PY S.A.</t>
  </si>
  <si>
    <t>TOTAL NÚCLEO S.A.</t>
  </si>
  <si>
    <t>TOTAL TELECEL S.A.</t>
  </si>
  <si>
    <t>Asunción</t>
  </si>
  <si>
    <t>San Bernardino</t>
  </si>
  <si>
    <t>Caaguazú</t>
  </si>
  <si>
    <t>Hohenau</t>
  </si>
  <si>
    <t>Ciudad del Este</t>
  </si>
  <si>
    <t>Santa Rita</t>
  </si>
  <si>
    <t>Santa Rosa del Monday</t>
  </si>
  <si>
    <t>HOLA PARAGUAY S.A.</t>
  </si>
  <si>
    <t>N°</t>
  </si>
  <si>
    <t>LICENCIATARIAS</t>
  </si>
  <si>
    <t xml:space="preserve">COBERTURA </t>
  </si>
  <si>
    <t xml:space="preserve">DEPARTAMENTO </t>
  </si>
  <si>
    <t>S. y P.Multimedios S.A. - cablemodem</t>
  </si>
  <si>
    <t>Asunción, todo Dpto. Central,  Ciudad del Este, Hernandarias, Pte. Franco, Minga Guazu, Encarnación, Cambyreta, Bella Vista, San Juan del Parana, Hohenau, Alto Vera, Itapua Poty</t>
  </si>
  <si>
    <t>Asunción, Central, Alto Paraná y Itapúa</t>
  </si>
  <si>
    <t>Copaco F.O.</t>
  </si>
  <si>
    <t>Nacional</t>
  </si>
  <si>
    <t>Copaco ADSL</t>
  </si>
  <si>
    <t>Copaco GPON</t>
  </si>
  <si>
    <t>Telecel S.A. - Fijo – Wimax</t>
  </si>
  <si>
    <t>Telecel S.A. - Fijo – Fibra Optica</t>
  </si>
  <si>
    <t>NUCLEO S.A. - Fijo – FO+GPON</t>
  </si>
  <si>
    <t>NUCLEO S.A. - Fijo – WIMAX</t>
  </si>
  <si>
    <t xml:space="preserve">Ufinet Paraguay  S.A. F.O. </t>
  </si>
  <si>
    <t xml:space="preserve">Asunción, Concepción, San Pedro, Cordillera, Guairá, Caaguazú, Caazapa, Itapúa, Misiones, Paraguari, Alto Paraná, Central, Pdt. Hayes, Boquerón, Ñembucu </t>
  </si>
  <si>
    <t>TEISA SA - FO</t>
  </si>
  <si>
    <t xml:space="preserve">Asunción, San Lorenzo, Ñemby, Lambaré, Villa Elisa, Fernando de la Mora, Luque, Limpio, Villeta, Ciudad del Este, Encarnación, Capiatá, Itauguá, Coronel Oviedo, Villarrica, Concepción, Pedro Juan Caballero, Santa Rita, Salto del Guairá, Paraguarí, Caacupé, San Ignacio, Tomás Romero Pereira, San Antonio, Itá, Ypané, San Estanislao, Villa Florida, Cnel. Bogado, Carapeguá, San Juan Bautista, Pte. Franco, Caaguazú, Alberdi y Bella Vista norte                                                                       </t>
  </si>
  <si>
    <t xml:space="preserve">Central, Itapúa, Guairá, Concepción, Amambay, San Pedro, Cordillera, Paraguarí </t>
  </si>
  <si>
    <t xml:space="preserve">TEISA SA - WIMAX </t>
  </si>
  <si>
    <t>RIEDER - Fibra Óptica</t>
  </si>
  <si>
    <t>RIEDER - WIMAX</t>
  </si>
  <si>
    <t>Hohenau, Obligado, Bella Vista, Trinidad</t>
  </si>
  <si>
    <t>Itapúa</t>
  </si>
  <si>
    <t xml:space="preserve">Douglas Back Pavan - RLAN </t>
  </si>
  <si>
    <t xml:space="preserve">Canindeyú, Alto Paraná </t>
  </si>
  <si>
    <t xml:space="preserve">Liz Carolina Sánchez - RLAN </t>
  </si>
  <si>
    <t>Alto Paraná</t>
  </si>
  <si>
    <t>Virginia Sanchez Furlanetto F.O</t>
  </si>
  <si>
    <t xml:space="preserve">Video Cable Continental -HFC </t>
  </si>
  <si>
    <t xml:space="preserve">Lambaré </t>
  </si>
  <si>
    <t xml:space="preserve">Central </t>
  </si>
  <si>
    <t xml:space="preserve">Internet &amp; Media S.A. ( Christian Kaatz) -RLAN </t>
  </si>
  <si>
    <t xml:space="preserve">Villarrica, Colonia Independencia </t>
  </si>
  <si>
    <t>Guairá</t>
  </si>
  <si>
    <t>Internet &amp; Media S.A. ( Christian Kaatz) -F.O.</t>
  </si>
  <si>
    <t xml:space="preserve">Red paraguaya de Telecomunicaciones S.A. - RLAN </t>
  </si>
  <si>
    <t xml:space="preserve">Ciudad del Este, Presidente Franco y Hernandarias </t>
  </si>
  <si>
    <t xml:space="preserve">Red paraguaya de Telecomunicaciones S.A. - F.O. </t>
  </si>
  <si>
    <t xml:space="preserve">Leonir Remussi - RLAN </t>
  </si>
  <si>
    <t xml:space="preserve">San Alberto, Mbaracayú, Itakyry </t>
  </si>
  <si>
    <t xml:space="preserve"> Alto Paraná</t>
  </si>
  <si>
    <t xml:space="preserve">Leonir Remussi - F.O. </t>
  </si>
  <si>
    <t xml:space="preserve">ARNOLD FEHR FALK - RLAN </t>
  </si>
  <si>
    <t xml:space="preserve">Filadelfia, Loma Plata </t>
  </si>
  <si>
    <t>Boquerón</t>
  </si>
  <si>
    <t xml:space="preserve">Gedriana Bampi Pires - F.O. </t>
  </si>
  <si>
    <t xml:space="preserve">Luis Fernando Junkerfeuerborn Schwngber - RLAN </t>
  </si>
  <si>
    <t>Cable Visión del Sur (Erwin Hamann Gerke, Hohenau) - Cable módem</t>
  </si>
  <si>
    <t xml:space="preserve"> Itapúa</t>
  </si>
  <si>
    <t xml:space="preserve">Dangelo Daniel Samistraro - RLAN </t>
  </si>
  <si>
    <t>Netvision- Wimax</t>
  </si>
  <si>
    <t xml:space="preserve">Asunción </t>
  </si>
  <si>
    <t>Netvision - F.O.</t>
  </si>
  <si>
    <t xml:space="preserve">Jose Luis Ardissone Ferreiro - RLAN </t>
  </si>
  <si>
    <t>Cordillera</t>
  </si>
  <si>
    <t xml:space="preserve">Mediter S.R.L. - RLAN </t>
  </si>
  <si>
    <t xml:space="preserve">Hernandarias, Ciudad del Este, Itakyry,  Minga Guazú, Mbaracayú, San Alberto y Santa Fé del Paraná </t>
  </si>
  <si>
    <t xml:space="preserve">Flynet S.R.L - RLAN </t>
  </si>
  <si>
    <t>Santa Rita, Iruña, Naranjal</t>
  </si>
  <si>
    <t xml:space="preserve">Concepción </t>
  </si>
  <si>
    <t xml:space="preserve"> Concepción</t>
  </si>
  <si>
    <t>Swiss net CDE (Luisa Piro de Zubrzycki) -Wireless-RLAN</t>
  </si>
  <si>
    <t xml:space="preserve">Ciudad del Este </t>
  </si>
  <si>
    <t>Consultronic S.A. - FO</t>
  </si>
  <si>
    <t xml:space="preserve">Bella Vista Sur </t>
  </si>
  <si>
    <t xml:space="preserve">Freddy Hernan Lopez - RLAN </t>
  </si>
  <si>
    <t xml:space="preserve"> Ñeembucú</t>
  </si>
  <si>
    <t xml:space="preserve">Paraguay Telecom S.A. - RLAN </t>
  </si>
  <si>
    <t>UNA – CNC Wireless</t>
  </si>
  <si>
    <t xml:space="preserve">San Lorenzo </t>
  </si>
  <si>
    <t>Central</t>
  </si>
  <si>
    <t>UNA – CNC Fibra Óptica</t>
  </si>
  <si>
    <t xml:space="preserve">LEXA Ingenieria S.R.L. - Satelital </t>
  </si>
  <si>
    <t>Nacional Satelital</t>
  </si>
  <si>
    <t xml:space="preserve">Nacional </t>
  </si>
  <si>
    <t>SITA S.A. - VPN (Transmisión de Datos)</t>
  </si>
  <si>
    <t xml:space="preserve">Luque </t>
  </si>
  <si>
    <t xml:space="preserve">Datapar S.A. - F.O. </t>
  </si>
  <si>
    <t xml:space="preserve">Tv2 S.A.  - F.O. </t>
  </si>
  <si>
    <t>Minga Guazu</t>
  </si>
  <si>
    <t>Areguá, Asunción, Atyrá, Ayolas, Bella Vista Sur, Benjamín Aceval, Caacupé, Caaguazú, Caazapá, Capiatá, Caraguatay, Carapeguá, Ciudad del Este, Concepción, Coronel Bogado, Coronel Oviedo, Encarnación, Fernando de la Mora, Filadelfia, Guarambaré, Hernandarias, Hohenau, Horqueta, Itá, Itauguá, Iturbe, J.Eulogio Estigarribia, José Augusto Saldivar, Juan León Mallorquín, Juan Manuel Frutos, Katueté, La Paloma, Lambaré, Limpio, Loma Plata, Luque, María Auxiliadora, Mariano Roque Alonso, Minga Guazú, Neuland, Ñemby, Obligado, Paraguarí, Pedro Juan Caballero, Pilar, Pirapó, Pte. Franco, Puente Kyjha, Quiindy, Salto del Guairá, San Antonio, San Bernardino, San Estanislao, San Ignacio, San José, San Juan Misiones, San Juan Nepomuceno, San Lorenzo, San Pedro, Santa Rita, Santa Rosa Misiones, Tobatí, Vallemí, Villa Elisa, Villa Florida, Villa Hayes, Villarrica, Villeta, Yaguarón, Yby Yau, Ypacaraí, Ypané</t>
  </si>
  <si>
    <t>Asunción y Dpto. Central</t>
  </si>
  <si>
    <t>Asunción y Central</t>
  </si>
  <si>
    <t>AMX Paraguay S.A.</t>
  </si>
  <si>
    <t>FEATURE PHONE - 3G</t>
  </si>
  <si>
    <t>FEATURE PHONE - 4G</t>
  </si>
  <si>
    <t xml:space="preserve">N° </t>
  </si>
  <si>
    <t xml:space="preserve">LICENCIATARIAS </t>
  </si>
  <si>
    <t>Servicios Y Productos Multimedios S.A.</t>
  </si>
  <si>
    <t>VC Continental S.A.</t>
  </si>
  <si>
    <t>Lambaré</t>
  </si>
  <si>
    <t xml:space="preserve">TV MAX Cable S.A. - Cnel. Oviedo </t>
  </si>
  <si>
    <t>Coronel Oviedo</t>
  </si>
  <si>
    <t xml:space="preserve">VS Brother S.A. </t>
  </si>
  <si>
    <t>Concepción</t>
  </si>
  <si>
    <t xml:space="preserve">Coopersanjuba Ltda. - San Juan Bautista </t>
  </si>
  <si>
    <t>San Juan Bautista</t>
  </si>
  <si>
    <t>Misiones</t>
  </si>
  <si>
    <t>TV Cable Hernandarias S.A. (TVH)</t>
  </si>
  <si>
    <t xml:space="preserve">Hernandarias </t>
  </si>
  <si>
    <t xml:space="preserve">Alto Paraná </t>
  </si>
  <si>
    <t xml:space="preserve">Caacupe Cable Visión S.A. </t>
  </si>
  <si>
    <t>Caacupé</t>
  </si>
  <si>
    <t xml:space="preserve">Cordillera </t>
  </si>
  <si>
    <t>Coopersanjuba Ltda. - Ayolas</t>
  </si>
  <si>
    <t>Ayolas</t>
  </si>
  <si>
    <t>DAMOA S.A. - Horqueta</t>
  </si>
  <si>
    <t>Horqueta</t>
  </si>
  <si>
    <t>Coopersanjuba Ltda. - San Ignacio</t>
  </si>
  <si>
    <t>San Ignacio</t>
  </si>
  <si>
    <t xml:space="preserve">Alfredo María Angulo Quevedo </t>
  </si>
  <si>
    <t xml:space="preserve">Carlos Cibils Bogado </t>
  </si>
  <si>
    <t>Coronel Bogado</t>
  </si>
  <si>
    <t>TV2 - Minga Guazú Cable S.A.</t>
  </si>
  <si>
    <t>Minga Guazú</t>
  </si>
  <si>
    <t>TV Cable S.A. (TVCSA, Cnel. Oviedo)</t>
  </si>
  <si>
    <t>Cooperativa Multiactiva Alberdeña Ltda.</t>
  </si>
  <si>
    <t>Alberdi</t>
  </si>
  <si>
    <t>Ñeembucú</t>
  </si>
  <si>
    <t>DAMOA S.A. - San Estanislao</t>
  </si>
  <si>
    <t>San Estanislao</t>
  </si>
  <si>
    <t>San Pedro</t>
  </si>
  <si>
    <t>Telecable S.A.</t>
  </si>
  <si>
    <t>Villarrica, Mbocayaty</t>
  </si>
  <si>
    <t xml:space="preserve">Guairá </t>
  </si>
  <si>
    <t xml:space="preserve">Entretenimiento Piribebuy S.A. </t>
  </si>
  <si>
    <t>Piribebuy</t>
  </si>
  <si>
    <t>Cable Santa Rita - Carlos A. Sánchez</t>
  </si>
  <si>
    <t xml:space="preserve">Santa Rita </t>
  </si>
  <si>
    <t xml:space="preserve">Samper Video Cable S.A. </t>
  </si>
  <si>
    <t>San Pedro del Paraná</t>
  </si>
  <si>
    <t xml:space="preserve">Itapúa </t>
  </si>
  <si>
    <t>Mbaracayú S.R.L.</t>
  </si>
  <si>
    <t>Salto del Guairá</t>
  </si>
  <si>
    <t xml:space="preserve">Canindeyú </t>
  </si>
  <si>
    <t xml:space="preserve">CVC Imagen y Color S.A. </t>
  </si>
  <si>
    <t>Caazapá</t>
  </si>
  <si>
    <t xml:space="preserve">Caazapá </t>
  </si>
  <si>
    <t xml:space="preserve">PUNTO MASTER S.A. </t>
  </si>
  <si>
    <t>San Juan Nepomuceno</t>
  </si>
  <si>
    <t xml:space="preserve">Mirian Isabel Ibarra Pachinik </t>
  </si>
  <si>
    <t>Cambyretá, Encarnación</t>
  </si>
  <si>
    <t>San Pedro del Ycuamandiyú</t>
  </si>
  <si>
    <t xml:space="preserve">San Pedro </t>
  </si>
  <si>
    <t>Cable Visión Eusebio Ayala S.A.</t>
  </si>
  <si>
    <t xml:space="preserve">Eusebio Ayala </t>
  </si>
  <si>
    <t>Curuguaty</t>
  </si>
  <si>
    <t>Catueté</t>
  </si>
  <si>
    <t>Pedro Juan Caballero</t>
  </si>
  <si>
    <t xml:space="preserve">Amambay </t>
  </si>
  <si>
    <t>Pilar</t>
  </si>
  <si>
    <t>Cable Visión Tobatí S.A.</t>
  </si>
  <si>
    <t>Tobatí</t>
  </si>
  <si>
    <t>Tal - MEC Caaguazu S.A.</t>
  </si>
  <si>
    <t xml:space="preserve">Caaguazú </t>
  </si>
  <si>
    <t xml:space="preserve">Nelson Benítez Martínez </t>
  </si>
  <si>
    <t>Itacurubí del Rosario</t>
  </si>
  <si>
    <t xml:space="preserve">Cable Visión Color S.A. </t>
  </si>
  <si>
    <t xml:space="preserve">Villarrica </t>
  </si>
  <si>
    <t>TV Cable Quiindy S.A.</t>
  </si>
  <si>
    <t xml:space="preserve">Quiindy </t>
  </si>
  <si>
    <t xml:space="preserve">Paraguarí </t>
  </si>
  <si>
    <t xml:space="preserve">Carlos A. Sánchez - Caaguazu </t>
  </si>
  <si>
    <t>Caaguazu</t>
  </si>
  <si>
    <r>
      <t xml:space="preserve">Natalio, </t>
    </r>
    <r>
      <rPr>
        <sz val="11"/>
        <rFont val="Calibri"/>
        <family val="2"/>
        <scheme val="minor"/>
      </rPr>
      <t>Edelira, Cap.Meza, Yatytay</t>
    </r>
  </si>
  <si>
    <t>Yuty</t>
  </si>
  <si>
    <t>TV Cable Campo 9 (Rosalina Kattebeke Cartes)</t>
  </si>
  <si>
    <t>J. Eulogio Estigarribia</t>
  </si>
  <si>
    <t>Nueva Esperanza</t>
  </si>
  <si>
    <t>Cable Televisión Fram S.A.</t>
  </si>
  <si>
    <t>Fram</t>
  </si>
  <si>
    <t>Juan León Mallorquin</t>
  </si>
  <si>
    <t>TV Com S.A. (Cable Visión Itacurubí)</t>
  </si>
  <si>
    <t>Itacurubí de la Cordillera</t>
  </si>
  <si>
    <t>Merced Alejandro Castillo Núñez</t>
  </si>
  <si>
    <t>Capiibary</t>
  </si>
  <si>
    <t>Julian Gerardo Sánchez Guerrero</t>
  </si>
  <si>
    <t>Capitán Bado</t>
  </si>
  <si>
    <t>DAMOA S.A. - Chore</t>
  </si>
  <si>
    <t>Choré, Cruce Liberación, Gral. Resquín</t>
  </si>
  <si>
    <t>Francisco Javier Martínez Benítez</t>
  </si>
  <si>
    <t xml:space="preserve">Julio César Rodríguez Pereira </t>
  </si>
  <si>
    <t>Puente Kyha, La Paloma</t>
  </si>
  <si>
    <t xml:space="preserve">Maria Ramona Avalos de Brunet - Carmen Visión </t>
  </si>
  <si>
    <t xml:space="preserve">Carmen del Paraná </t>
  </si>
  <si>
    <t xml:space="preserve">Satelital Cable Visión S.A. </t>
  </si>
  <si>
    <t xml:space="preserve">Nordeste TV Cable SRL </t>
  </si>
  <si>
    <t>María Auxiliadora</t>
  </si>
  <si>
    <t>Ybycuí</t>
  </si>
  <si>
    <t xml:space="preserve">Enrique Rene Faria Schneider </t>
  </si>
  <si>
    <t>Santa Rosa de las Misiones</t>
  </si>
  <si>
    <t xml:space="preserve">Misiones </t>
  </si>
  <si>
    <t>Maria Liz Rossana Baez Penayo</t>
  </si>
  <si>
    <t>Cruce Liberación</t>
  </si>
  <si>
    <t>Panamericana TV Cable S.A.</t>
  </si>
  <si>
    <t>Paraguarí</t>
  </si>
  <si>
    <t>Emigdio Almirón Pérez</t>
  </si>
  <si>
    <t>Juan E. O´Leary</t>
  </si>
  <si>
    <t>La Colmena</t>
  </si>
  <si>
    <t xml:space="preserve">Luis Emiliano Gauto García </t>
  </si>
  <si>
    <t>Mauricio José Troche, Natalicio Talavera</t>
  </si>
  <si>
    <t xml:space="preserve">Agustín Quiroga Arévalos </t>
  </si>
  <si>
    <t>Santiago</t>
  </si>
  <si>
    <t xml:space="preserve">Cable Televisión Sistema S.A. </t>
  </si>
  <si>
    <t>Trinidad</t>
  </si>
  <si>
    <t>Cable Television Carapegua</t>
  </si>
  <si>
    <t>Carapeguá</t>
  </si>
  <si>
    <t xml:space="preserve">Paraguari </t>
  </si>
  <si>
    <t>Naranja Poty Comuniciones S.A.</t>
  </si>
  <si>
    <t>Mayor Otaño</t>
  </si>
  <si>
    <t>Cable Visión Choré S.R.L.</t>
  </si>
  <si>
    <t xml:space="preserve">Choré </t>
  </si>
  <si>
    <t>Atyra TV Cable Satelital S.A.</t>
  </si>
  <si>
    <t>Atyra</t>
  </si>
  <si>
    <t>DAMOA S.A. - Yby Yau</t>
  </si>
  <si>
    <t>Yby Yau</t>
  </si>
  <si>
    <t>Cable Visión Caapucú S.R.L.</t>
  </si>
  <si>
    <t xml:space="preserve">Caapucú </t>
  </si>
  <si>
    <t>Guayaibi</t>
  </si>
  <si>
    <t xml:space="preserve">Luis Carlos Ruiz Morínigo </t>
  </si>
  <si>
    <t xml:space="preserve">Belen </t>
  </si>
  <si>
    <t xml:space="preserve">Nilda Concepción Canale de Silva </t>
  </si>
  <si>
    <t>Yby Yaú</t>
  </si>
  <si>
    <t xml:space="preserve">Intercable (Jorge Manuel Saldívar B.) Itá </t>
  </si>
  <si>
    <t>Itá, J.A. Saldivar</t>
  </si>
  <si>
    <t xml:space="preserve"> Simone Alisson Wirshke Monges </t>
  </si>
  <si>
    <t xml:space="preserve">Griselda Natalia Ibarra Ruíz </t>
  </si>
  <si>
    <t xml:space="preserve">Guayaibi </t>
  </si>
  <si>
    <t xml:space="preserve">Catalino Pereira Enriquez </t>
  </si>
  <si>
    <t xml:space="preserve">San Pedro Cablevisión S.A. </t>
  </si>
  <si>
    <t>San pedro del Ycuamandiyu</t>
  </si>
  <si>
    <t>San Alberto</t>
  </si>
  <si>
    <t>Caraguatay Video Color (Andrés Riveros G.)</t>
  </si>
  <si>
    <t>Caraguatay</t>
  </si>
  <si>
    <t>Gladys Zunilda Borda de Bottino</t>
  </si>
  <si>
    <t xml:space="preserve">San Ignacio </t>
  </si>
  <si>
    <t>TV Miranda S.R.L.</t>
  </si>
  <si>
    <t>Capitán Miranda</t>
  </si>
  <si>
    <t>Visión Intercable S.A.</t>
  </si>
  <si>
    <t>Bella Vista Cable Color S.A.</t>
  </si>
  <si>
    <t>Bella Vista Norte</t>
  </si>
  <si>
    <t>Santa Rosa del Aguaray</t>
  </si>
  <si>
    <t xml:space="preserve">Carla Liz Oviedo Romero </t>
  </si>
  <si>
    <t>Itakyry</t>
  </si>
  <si>
    <t>Christian Ricardo Aguayo Schmidt</t>
  </si>
  <si>
    <t>Cable televisión Satelital S.R.L.</t>
  </si>
  <si>
    <t>Obligado, Hohenau y Bella Vista</t>
  </si>
  <si>
    <t>Canindeyu Complejo Multimedia S.A.</t>
  </si>
  <si>
    <t>Francisco Caballero Alvarez(Puente Kyha)</t>
  </si>
  <si>
    <t>DATDH</t>
  </si>
  <si>
    <t>TUVES Paraguay S.A.</t>
  </si>
  <si>
    <t xml:space="preserve">Servicios y Productos Multimedios S.A. </t>
  </si>
  <si>
    <t xml:space="preserve">IPTV (Licencia Cable Distribución) </t>
  </si>
  <si>
    <t>COPACO S.A.</t>
  </si>
  <si>
    <t xml:space="preserve">AMX S.A. </t>
  </si>
  <si>
    <t>Radio Distribución Televisiva - UHF Codificado</t>
  </si>
  <si>
    <t>Telecel S.A. (EXTVD)</t>
  </si>
  <si>
    <t>SUMI Scientific Instruments (Sumijito Takaoka)</t>
  </si>
  <si>
    <t>Pirapó</t>
  </si>
  <si>
    <t>TELEVISIÓN DIRIGIDA CHACO S.A.</t>
  </si>
  <si>
    <t xml:space="preserve">Filadelfia </t>
  </si>
  <si>
    <t xml:space="preserve">Boquerón </t>
  </si>
  <si>
    <t>TOTAL  IPTV</t>
  </si>
  <si>
    <t>TOTAL  TV PAGA</t>
  </si>
  <si>
    <t>TOTAL RADIO DISTRIBUCIÓN TV</t>
  </si>
  <si>
    <t>TOTAL  DATDH</t>
  </si>
  <si>
    <t>TOTAL CABLEDISTRIBUCIÓN</t>
  </si>
  <si>
    <t>ADSL</t>
  </si>
  <si>
    <t>HFC</t>
  </si>
  <si>
    <t>FO</t>
  </si>
  <si>
    <t>WIMAX</t>
  </si>
  <si>
    <t>RLAN</t>
  </si>
  <si>
    <t>SAT</t>
  </si>
  <si>
    <t>*Suscripciones a banda ancha fija  / población x 100</t>
  </si>
  <si>
    <t>S/D</t>
  </si>
  <si>
    <t>**Suscripciones a banda ancha móvil / población x 100</t>
  </si>
  <si>
    <t>DATDH (TV Satelital)</t>
  </si>
  <si>
    <t xml:space="preserve">Total Tv Paga </t>
  </si>
  <si>
    <t>Suscriptores 2020</t>
  </si>
  <si>
    <t xml:space="preserve">Entretenimientos Piribebuy S.A. </t>
  </si>
  <si>
    <t xml:space="preserve">Piribebuy </t>
  </si>
  <si>
    <t xml:space="preserve">Itapúa, Central </t>
  </si>
  <si>
    <t xml:space="preserve">Encarnación, Cambyretá, Cap. Miranda, Hohenau,Obligado, Bella Vista Sur, Carmen del Paraná y Fram </t>
  </si>
  <si>
    <t xml:space="preserve">Declarado en SPM </t>
  </si>
  <si>
    <t>Alberto Damian Ghiringhelli Cano (TV Cable Pilar)</t>
  </si>
  <si>
    <t>Simón Konarreuski ( Virgen de Fatima)</t>
  </si>
  <si>
    <t>Frontera Multicanal TV Cable S.A.</t>
  </si>
  <si>
    <t>Chaco Comunicaciones (Chaconet, Leander Friesen) RLAN 5,8</t>
  </si>
  <si>
    <t xml:space="preserve">Intercable Comercial y Servicios S.A. Cable Modem </t>
  </si>
  <si>
    <t>Intercable Comercial y Servicios S.A. F.O.</t>
  </si>
  <si>
    <t xml:space="preserve">Flytec Telecom- F.O. </t>
  </si>
  <si>
    <t xml:space="preserve">Link Telecom - F.O. </t>
  </si>
  <si>
    <t>Vive Telecom - F.O.</t>
  </si>
  <si>
    <t xml:space="preserve">Epifanio Ramirez - F.O. </t>
  </si>
  <si>
    <t xml:space="preserve">Pedro Luis Rojas G- RLAN </t>
  </si>
  <si>
    <t>*</t>
  </si>
  <si>
    <t xml:space="preserve">Obs. </t>
  </si>
  <si>
    <t xml:space="preserve">Alexandre Prieto Telles </t>
  </si>
  <si>
    <t>Telecel   Cable Módem</t>
  </si>
  <si>
    <t>Suscriptores 2021</t>
  </si>
  <si>
    <t>TOTAL HOLA PARAGUAY S.A.*</t>
  </si>
  <si>
    <t>Vs. Brother S.A. -</t>
  </si>
  <si>
    <t>Guaranicard SA</t>
  </si>
  <si>
    <t xml:space="preserve">Julio Desvars </t>
  </si>
  <si>
    <t xml:space="preserve">Aimax </t>
  </si>
  <si>
    <t>Tv Única (Edgardo Hermosa ex-MARIO ALFREDO RECALDE MASSI)</t>
  </si>
  <si>
    <t xml:space="preserve">Jorge Espinola </t>
  </si>
  <si>
    <t xml:space="preserve">F.O. </t>
  </si>
  <si>
    <t xml:space="preserve">Acevedo, Zanjita </t>
  </si>
  <si>
    <t>Wind Net SA</t>
  </si>
  <si>
    <t xml:space="preserve">GPON -F.O. </t>
  </si>
  <si>
    <t xml:space="preserve">Mosso y Asociados SA </t>
  </si>
  <si>
    <t xml:space="preserve">Egni Machado Eckert </t>
  </si>
  <si>
    <t>Mosso y Asociados SA</t>
  </si>
  <si>
    <t xml:space="preserve">Ciudad del Este, Presidente Franco </t>
  </si>
  <si>
    <t xml:space="preserve">TV Cable Colmenence S.A. </t>
  </si>
  <si>
    <t>Sol Telecomunicaciones SA</t>
  </si>
  <si>
    <t>SMARTPHONES 4G/LTE</t>
  </si>
  <si>
    <t>SMARTPHONES 3G</t>
  </si>
  <si>
    <t>TABLETS 4G</t>
  </si>
  <si>
    <t>TABLETS 3G</t>
  </si>
  <si>
    <t>SMARTPHONES  3G</t>
  </si>
  <si>
    <t xml:space="preserve">TOTAL GENERAL Smartphones+Tablets </t>
  </si>
  <si>
    <t>TECNOLOGÍA</t>
  </si>
  <si>
    <t xml:space="preserve"> ADSL</t>
  </si>
  <si>
    <t xml:space="preserve">ACCESO </t>
  </si>
  <si>
    <t xml:space="preserve">RLAN </t>
  </si>
  <si>
    <t>SATELITAL</t>
  </si>
  <si>
    <t xml:space="preserve">TOTAL AÑO </t>
  </si>
  <si>
    <t>TOTAL AÑO</t>
  </si>
  <si>
    <t>PENETRACIÓN DE INTERNET BANDA ANCHA MÓVIL**</t>
  </si>
  <si>
    <t>PENETRACIÓN DE INTERNET BANDA ANCHA FIJA*</t>
  </si>
  <si>
    <t>TELEFONÍA FIJA</t>
  </si>
  <si>
    <t xml:space="preserve">TELEFONÍA MÓVIL (incluye Internet móvil 3G) </t>
  </si>
  <si>
    <t>INTERNET MÓVIL 4G/LTE</t>
  </si>
  <si>
    <t>INTERNET FIJO</t>
  </si>
  <si>
    <t xml:space="preserve">CABLE DISTRIBUCIÓN (Tv cable) </t>
  </si>
  <si>
    <t>RADIO DISTRIBUCIÓN (TV UHF de pago)</t>
  </si>
  <si>
    <t xml:space="preserve">Cooperativa Colonizadora Multiactiva Ferheim Ltda. </t>
  </si>
  <si>
    <t xml:space="preserve">Full Telecomunicaciones SA (Emerson Stern) </t>
  </si>
  <si>
    <t xml:space="preserve">Información no disponible </t>
  </si>
  <si>
    <t xml:space="preserve">Alftech SA </t>
  </si>
  <si>
    <t xml:space="preserve">Asunción y Central </t>
  </si>
  <si>
    <t xml:space="preserve">Asunción y  Central </t>
  </si>
  <si>
    <t>Dejó de operar</t>
  </si>
  <si>
    <t>NUCLEO S.A. - Fijo – Cable Modem</t>
  </si>
  <si>
    <t xml:space="preserve">HFC </t>
  </si>
  <si>
    <t xml:space="preserve">Bruno Enrique Tepper Miszuk </t>
  </si>
  <si>
    <t xml:space="preserve">Cable Televisión Satelital S.R.L. </t>
  </si>
  <si>
    <t>TOTAL FIJO</t>
  </si>
  <si>
    <t xml:space="preserve">&lt;512 Kbps </t>
  </si>
  <si>
    <t xml:space="preserve">&lt;2 Mbps </t>
  </si>
  <si>
    <t xml:space="preserve">&lt;4 Mbps </t>
  </si>
  <si>
    <t xml:space="preserve">&lt;6 Mbps </t>
  </si>
  <si>
    <t xml:space="preserve">&lt;8 Mbps </t>
  </si>
  <si>
    <t xml:space="preserve">&lt;10 Mbps </t>
  </si>
  <si>
    <t xml:space="preserve">&lt;15 Mbps </t>
  </si>
  <si>
    <t xml:space="preserve">&lt;20 Mbps </t>
  </si>
  <si>
    <t xml:space="preserve">&lt;25 Mbps </t>
  </si>
  <si>
    <t xml:space="preserve">&lt;30 Mbps </t>
  </si>
  <si>
    <t xml:space="preserve">&lt;35 Mbps </t>
  </si>
  <si>
    <t xml:space="preserve">&lt;40 Mbps </t>
  </si>
  <si>
    <t xml:space="preserve">&lt;45 Mbps </t>
  </si>
  <si>
    <t xml:space="preserve">&lt;50 Mbps </t>
  </si>
  <si>
    <t xml:space="preserve">&lt;60 Mbps </t>
  </si>
  <si>
    <t xml:space="preserve">&lt;70 Mbps </t>
  </si>
  <si>
    <t xml:space="preserve">&lt;80 Mbps </t>
  </si>
  <si>
    <t xml:space="preserve">&lt;100 Mbps </t>
  </si>
  <si>
    <t xml:space="preserve">&lt;400 Mbps </t>
  </si>
  <si>
    <t xml:space="preserve">&lt;=500 Mbps </t>
  </si>
  <si>
    <t xml:space="preserve">Salto del Guaira </t>
  </si>
  <si>
    <t>Canindeyú</t>
  </si>
  <si>
    <t xml:space="preserve">Yhú </t>
  </si>
  <si>
    <t xml:space="preserve">Ñeembucú </t>
  </si>
  <si>
    <r>
      <rPr>
        <sz val="11"/>
        <rFont val="Calibri"/>
        <family val="2"/>
        <scheme val="minor"/>
      </rPr>
      <t>Ca</t>
    </r>
    <r>
      <rPr>
        <sz val="11"/>
        <color theme="1"/>
        <rFont val="Calibri"/>
        <family val="2"/>
        <scheme val="minor"/>
      </rPr>
      <t>ble Visión Ybycuí  S.A.</t>
    </r>
  </si>
  <si>
    <t xml:space="preserve">Cooperativa Colonizadora Multiactiva </t>
  </si>
  <si>
    <t>Telecel S.A. -(ex CVC)</t>
  </si>
  <si>
    <t>Cablevisión Curuguaty (NILDA CONCEPCION CASTILLO DE ORTEGA.)</t>
  </si>
  <si>
    <t>Cablevisión Katuete (Hugo Hernán Rodríguez Páez)</t>
  </si>
  <si>
    <t xml:space="preserve">Gosi S.A. - </t>
  </si>
  <si>
    <t xml:space="preserve">Emprendor S.A. </t>
  </si>
  <si>
    <t xml:space="preserve">Itakaru S.A. </t>
  </si>
  <si>
    <t xml:space="preserve">Santtion S.A. </t>
  </si>
  <si>
    <t xml:space="preserve">Kaarendy S.A. </t>
  </si>
  <si>
    <t>Dario Ramon Benitez Velazquez</t>
  </si>
  <si>
    <t>Capiivary y Yrybucuá</t>
  </si>
  <si>
    <t>Santa Rosa del Mbutuy</t>
  </si>
  <si>
    <t>Guayayvi Cablevisión S.R.L. - María Silvana Cañete de Arias</t>
  </si>
  <si>
    <t>Epifanio Ramirez</t>
  </si>
  <si>
    <t xml:space="preserve"> San Ignacio</t>
  </si>
  <si>
    <t xml:space="preserve">Maria Ines Palacios </t>
  </si>
  <si>
    <t>Gral. Artigas</t>
  </si>
  <si>
    <t>San Vicente Pancholo</t>
  </si>
  <si>
    <t>Myrian Beatriz Ruiz Morinigo</t>
  </si>
  <si>
    <t>Loreto</t>
  </si>
  <si>
    <t>María Julia Alderete Torres -  TV Cable San  Alberto</t>
  </si>
  <si>
    <t xml:space="preserve">Caaguazú Cable Color </t>
  </si>
  <si>
    <t>Agus S.A.</t>
  </si>
  <si>
    <t>Ideal  CTV S.R.L.</t>
  </si>
  <si>
    <t>Digno Emerito Cuenca Gauto</t>
  </si>
  <si>
    <t>Hernandarias</t>
  </si>
  <si>
    <t>Obdulio Amado Fernandez Ferreira</t>
  </si>
  <si>
    <t>Nueva Italia</t>
  </si>
  <si>
    <t>Saltos del Guairá</t>
  </si>
  <si>
    <t>Arroyos y Esteros</t>
  </si>
  <si>
    <t>San Jose de los Arroyos</t>
  </si>
  <si>
    <t>Itagua</t>
  </si>
  <si>
    <t>Eduardo Manuel Zarza Abente</t>
  </si>
  <si>
    <t>Delia Chaparro de Perez</t>
  </si>
  <si>
    <t>Guillermo Adolfo Escurra Espinola</t>
  </si>
  <si>
    <t>Matillde Armoa de Ayala</t>
  </si>
  <si>
    <t>Monica Isabel Mongelos Mendoza</t>
  </si>
  <si>
    <t xml:space="preserve">Desarrollos y Proyectos S.A. </t>
  </si>
  <si>
    <t>Suscriptores 2022</t>
  </si>
  <si>
    <t xml:space="preserve">TVH SA </t>
  </si>
  <si>
    <t xml:space="preserve">Julio Cesar Rodriguez </t>
  </si>
  <si>
    <t>Grupo Speed SA</t>
  </si>
  <si>
    <t xml:space="preserve">GPON-F.O. </t>
  </si>
  <si>
    <t xml:space="preserve">Roberto Ibañez </t>
  </si>
  <si>
    <t>San Pedro, Canindeyú</t>
  </si>
  <si>
    <t>Alberdi, Villa Franca</t>
  </si>
  <si>
    <t>Boquerón, Villa Hayes</t>
  </si>
  <si>
    <t>Filadelfia, Mcal Estigarribia, Tte. 1ro. Manuel Irala Fernandez</t>
  </si>
  <si>
    <t>La Paloma, Puente Kyha, Salto del Guairá</t>
  </si>
  <si>
    <t>Asunción, Nueva Colombia, Altos</t>
  </si>
  <si>
    <t>Asunción, Cordillera</t>
  </si>
  <si>
    <t>Asunción, Lambaré, Ñemby, Fdo de la Mora, San Lorenzo, Capiatá, M.R.Alonso, Limpio, Luque, Villeta, Itauguá, Ypané, Itá, ciudad de Paraguarí, Carapeguá, Villa Florida, San Juan Bautista, San Ignacio, Gral Delgado, Cnel Bogado, Encarnación, Obligado, Tomás Romero Pereira (ex María Auxiliadora), Naranjal, Santa Rita, Pte Franco, Ciudad del Este, Minga Guazú, Hernandarias, ciudad de Caaguazú, Cnel Oviedo, Caacupé, Itauguá, San Alberto, Katueté, Salto del Guairá, Juan E.O’Leary, Villarrica, ciudad de Concepción, P.J.Caballero, San Estanislao, Santa Rosa del Aguaray, Villa Oliva, Villa Franca y Pilar,ENCARNACIÓN. J.E. ESTIGARRIBIA, SANTA RITA, VILLARRICA, TOBATÍ, ITACURUBÍ DE LA CORDILLERA, TOMAS ROMERO PEREREIRA, CORONEL OVIEDO, CAAZAPÁ, SAN JUAN BAUTISTA, PARAGUARÍ, Villa Elisa, Quiindy, Caapucú, San Antonio, Nueva Italia, Guarambaré, Yaguarón, San Roque González de Santacruz, San Miguel, Santa Rosa de Lima, San Patricio, Carmen del Paraná, Capitán Miranda, Trinidad, Bella Vista Sur, Pirapó, San Rafael del Paraná (localidad de Naranjito), Iruña, San Cristóbal, Santa Rosa del Monday, los Cedrales, Yguazú, Dr. Juan León Mallorquín, Mauricio José Troche, Natalicio Talavera, Yataity, San José de los Arroyos, Eusebio Ayala, Ypacarai, San Bernardino, Santa Fe del Paraná, Itakyry (Cruce Itakyry), Minga Porá, Nueva Esperanza, la Paloma del Espíritu Santo, Liberación, Guayaibí, Horqueta, San Pedro del Ycuamandiyú, Choré, Alberdi, Santiago Misiones y Tacuaras (localidad de Mburica), Emboscada, Altos, Atyrá, Simón Bolívar, Santa Elena, Dr. Ceclio Báez, Mbocayaty del Guairá, Independencia, Santa María de Fe, Ayolas, Villa Hayes, Benjamín Aceval, Yuty, La Paz, Curuguaty, Yby Yaú, Gral Resquín</t>
  </si>
  <si>
    <t xml:space="preserve">Asunción, Central, Alto Paraná  </t>
  </si>
  <si>
    <t xml:space="preserve">Asunción, Mariano Roque Alonso, Fernando de la Mora, Luque, Ciudad del Este, San Lorenzo, Lambaré, Hernandarias, Presidente Franco </t>
  </si>
  <si>
    <t>Nueva Esperanza, Katueté, Corpus Cristhi, Ybyrarovana, Minga Pora, Laurel</t>
  </si>
  <si>
    <t>J. E. Esigarribia, José D. Ocampos, Juan E. O´leary,  Raúl Arsenio Oviedo, Nueva Toledo, Mcal. F. S. López, José D. Ocampos, Vaquería, San Joaquín</t>
  </si>
  <si>
    <t xml:space="preserve">Alberto Damian Ghiringheri </t>
  </si>
  <si>
    <t xml:space="preserve">Favian Augusto Fernandez </t>
  </si>
  <si>
    <t xml:space="preserve">Efigenia Rojas Garay </t>
  </si>
  <si>
    <t>GPON</t>
  </si>
  <si>
    <t xml:space="preserve">Alfredo Sosa Martinez </t>
  </si>
  <si>
    <t>Carlos Rotela (Starpy)</t>
  </si>
  <si>
    <t xml:space="preserve">Miguel Angel Vazquez </t>
  </si>
  <si>
    <t xml:space="preserve">WIMAX </t>
  </si>
  <si>
    <t>Presidente Franco</t>
  </si>
  <si>
    <t>Ciudad del Este, Los Cedrales, San Isidro</t>
  </si>
  <si>
    <t xml:space="preserve">San Pedro  </t>
  </si>
  <si>
    <t>Guajayvi</t>
  </si>
  <si>
    <t xml:space="preserve">Santa Rosa  </t>
  </si>
  <si>
    <t xml:space="preserve">Alberdi </t>
  </si>
  <si>
    <t>TESAM PY SA</t>
  </si>
  <si>
    <t xml:space="preserve">Julio César Gutierrez Esteche </t>
  </si>
  <si>
    <t>Juan Ramon Bogarin Ramirez</t>
  </si>
  <si>
    <t xml:space="preserve">Eladio Britez Garcia </t>
  </si>
  <si>
    <t xml:space="preserve">GPON </t>
  </si>
  <si>
    <t xml:space="preserve">Derlis Andrés Mena Martinez </t>
  </si>
  <si>
    <t>La Paloma , Puerto Adela (Km 24), F.C.Alvarez , Katueté , Corpus Christi , Nueva Esperanza, Ybyrarovaná , Ybypyta , Villa Curuguaty, Villa Ygatimí , Curuguaty .</t>
  </si>
  <si>
    <t xml:space="preserve">Guajayvi </t>
  </si>
  <si>
    <t>Yataity</t>
  </si>
  <si>
    <t>Eusebio Ayala , Piribebuy, Atyra, Caacupe, Tobati, Arroyo y Esteros, Loma Grande</t>
  </si>
  <si>
    <t>Datos  (Pendientes)</t>
  </si>
  <si>
    <t>Declarado en SPM</t>
  </si>
  <si>
    <t xml:space="preserve">Luque, Asunción, San Lorenzo, Fernando de la Mora, Lambare, Ñemby, Capiata </t>
  </si>
  <si>
    <t xml:space="preserve">Central y Asunción </t>
  </si>
  <si>
    <t xml:space="preserve">Luz María Riquelme Franco </t>
  </si>
  <si>
    <t xml:space="preserve">Pilar </t>
  </si>
  <si>
    <t xml:space="preserve">Vidal Gonzalez Rivas </t>
  </si>
  <si>
    <t xml:space="preserve">Arroyito </t>
  </si>
  <si>
    <t xml:space="preserve">Juan Domingo Caballero Gimenez </t>
  </si>
  <si>
    <t xml:space="preserve">Josefina Quiroga Leiva </t>
  </si>
  <si>
    <t xml:space="preserve">San Ignacio Misiones </t>
  </si>
  <si>
    <t>Group Prill Company SA</t>
  </si>
  <si>
    <t>RLAN - GPON</t>
  </si>
  <si>
    <t xml:space="preserve">Francisco Javier Martínez Benítez </t>
  </si>
  <si>
    <t>Villa del Rosario-Gnal Elizardo Aquino</t>
  </si>
  <si>
    <t>Porfirio Ernesto Duenas Sandoval</t>
  </si>
  <si>
    <t>Borja, Iturbe. San Salvador</t>
  </si>
  <si>
    <t>Featurephones (GPRS)</t>
  </si>
  <si>
    <t>Otros (Dongles)</t>
  </si>
  <si>
    <t>Thiago Messa Brune</t>
  </si>
  <si>
    <t xml:space="preserve">Nueva Esperanza </t>
  </si>
  <si>
    <t>Nueva Esperanza, Yvyrarovaná, Minga Pora, Corpus Christi</t>
  </si>
  <si>
    <t>Alto Paraná, Canindeyú</t>
  </si>
  <si>
    <t>&gt;500 Mbps</t>
  </si>
  <si>
    <t>TABLETAS 2G</t>
  </si>
  <si>
    <t>FEATUREPHONES (GPRS)</t>
  </si>
  <si>
    <t>SMARTPHONE - 2G</t>
  </si>
  <si>
    <t>Caacupé Cable Vision S.A.</t>
  </si>
  <si>
    <t>Francisco Javier Fretes Segovia</t>
  </si>
  <si>
    <t>Marcelino Ariel Torales Godoy</t>
  </si>
  <si>
    <t>Virginia Sanchez Furlanetto- Wireless</t>
  </si>
  <si>
    <t>Porfirio Ernesto Duñas de Sandoval</t>
  </si>
  <si>
    <t>Datos (Estimados)</t>
  </si>
  <si>
    <t>Datos (junio 2023)</t>
  </si>
  <si>
    <t>Independencia</t>
  </si>
  <si>
    <t>Borja, San Salvador, Iturbe</t>
  </si>
  <si>
    <t>Velocidad Media</t>
  </si>
  <si>
    <t>Año</t>
  </si>
  <si>
    <t>Mbps</t>
  </si>
  <si>
    <t>Windnet S.A</t>
  </si>
  <si>
    <t>Periodo</t>
  </si>
  <si>
    <t xml:space="preserve">Bajada </t>
  </si>
  <si>
    <t>Subida</t>
  </si>
  <si>
    <t>Latencia</t>
  </si>
  <si>
    <t>Danei Antonio Prill Griebeler</t>
  </si>
  <si>
    <t>EGON RENE, LOPEZ ROTELA</t>
  </si>
  <si>
    <t>EXTRA S.A.</t>
  </si>
  <si>
    <t>Natalicio Talavera casi Juana de Lara - Pedro Juan Caballero</t>
  </si>
  <si>
    <t>F1 NET SERVICIOS E.A.S.</t>
  </si>
  <si>
    <t>N/A</t>
  </si>
  <si>
    <t>Fernando Arturo Acuña Ale</t>
  </si>
  <si>
    <t>Ralf Donald Janzen Wiens</t>
  </si>
  <si>
    <t>Suscriptores 2023</t>
  </si>
  <si>
    <t>Suscriptores 2024</t>
  </si>
  <si>
    <t>Caaguazú - San Pedro</t>
  </si>
  <si>
    <t>TV CABLE S.A</t>
  </si>
  <si>
    <t>SIMÓN ALBERTO KONARREUSKI MLOT</t>
  </si>
  <si>
    <t>LINA ANTONIA NOLDIN</t>
  </si>
  <si>
    <t>Freddy Hernan Lopez - GPON</t>
  </si>
  <si>
    <t>ARNOLD FEHR FALK - GPON</t>
  </si>
  <si>
    <t>ANTONIO MARTINEZ VAZQUEZ</t>
  </si>
  <si>
    <t>TELECEL S.A.E</t>
  </si>
  <si>
    <t>F1 Net Servicios EAS</t>
  </si>
  <si>
    <t xml:space="preserve"> </t>
  </si>
  <si>
    <t>Datos estimados</t>
  </si>
  <si>
    <t>Información pendiente de entrega por parte de la licenciataria.</t>
  </si>
  <si>
    <t>Suscriptores 2025</t>
  </si>
  <si>
    <t>Información pendiente</t>
  </si>
  <si>
    <t>TELEFONÍA MÓVIL</t>
  </si>
  <si>
    <t>TV PAGA</t>
  </si>
  <si>
    <t>PENETRACIÓN BAM</t>
  </si>
  <si>
    <t>TV Paga</t>
  </si>
  <si>
    <t>Indicador</t>
  </si>
  <si>
    <t>TELEFONÍA</t>
  </si>
  <si>
    <t>INTERNET MÓVIL</t>
  </si>
  <si>
    <t>INGRESOS</t>
  </si>
  <si>
    <t>PENETRACIÓN</t>
  </si>
  <si>
    <t>GRÁFICOS</t>
  </si>
  <si>
    <t>CONECTIVIDAD INT.</t>
  </si>
  <si>
    <t>Observatorio de Telecomunicaciones</t>
  </si>
  <si>
    <t>94,6%</t>
  </si>
  <si>
    <t>Conexiones · 2025</t>
  </si>
  <si>
    <t>FUENTE: Comisión Nacional de Telecomunicaciones · CONATEL Paraguay · Datos consolidados al cierre 2024-2025</t>
  </si>
  <si>
    <t>Índice de Contenido</t>
  </si>
  <si>
    <t>Selecciona un módulo para explorar los indicadores del sector</t>
  </si>
  <si>
    <t>Móvil y fija por operador</t>
  </si>
  <si>
    <t>EXPLORAR ▸</t>
  </si>
  <si>
    <t>Accesos 2G/3G/4G y velocidad</t>
  </si>
  <si>
    <t>Banda ancha por tecnología</t>
  </si>
  <si>
    <t>Cable, DTH y suscriptores</t>
  </si>
  <si>
    <t>Por servicio y operador</t>
  </si>
  <si>
    <t>BAF y BAM 2010–2025</t>
  </si>
  <si>
    <t>Capacidad CII en Gbps</t>
  </si>
  <si>
    <t>Visualizaciones agregadas</t>
  </si>
  <si>
    <t>Telefonía Móvil y Fija</t>
  </si>
  <si>
    <t>Líneas activas por operador y modalidad — Telecel, Núcleo, Hola, AMX y Copaco</t>
  </si>
  <si>
    <t>◂ ÍNDICE</t>
  </si>
  <si>
    <t>⌂ DASHBOARD</t>
  </si>
  <si>
    <t>Internet Móvil</t>
  </si>
  <si>
    <t>Internet Fijo</t>
  </si>
  <si>
    <t>Accesos por licenciataria, tecnología, departamento y velocidad — 2019–2025</t>
  </si>
  <si>
    <t>Suscriptores por licenciataria, modalidad (cable, DTH) y departamento — 2020–2025</t>
  </si>
  <si>
    <t>Ingresos del Sector</t>
  </si>
  <si>
    <t>Ingresos anuales por servicio en guaraníes — 2019–2025</t>
  </si>
  <si>
    <t>Penetración de Servicios</t>
  </si>
  <si>
    <t>Banda Ancha Fija (BAF) y Banda Ancha Móvil (BAM) por habitante — 2010–2025</t>
  </si>
  <si>
    <t>Conectividad Internacional</t>
  </si>
  <si>
    <t>Capacidad internacional contratada (CII) en Gbps — 2015–2025</t>
  </si>
  <si>
    <t xml:space="preserve">Asunción, todas las ciudades del Dpto. Central (19), Yaguarón, San Bernardino, Ypacaraí, Encarnación, Cambyretá, Villa Hayes, Benjamín Aceval, Ciudad del Este, Hernandarias, Pte. Franco, Hohenau, Obligado, Bella Vista, Trinidad, Cap. Miranda,  Nueva Italia, San Antonio,  Altos, Tobati, Itacurubi de la Cordillera, San 
Jose de los Arroyos, Caacupé, Eusebio Ayala, Piribebuy, Atyrá, Caaguazú, J.E.Estigarribia, P.J.Caballero, Concepcion, San Juan Bautista,
San ignacio, Paraguari, Carapegua, Villarrica, Pilar, Loma Plata, Filadelfia, Neuland.
</t>
  </si>
  <si>
    <r>
      <t xml:space="preserve">Itapúa, Asunción, Central, Presidente Hayes, </t>
    </r>
    <r>
      <rPr>
        <sz val="11"/>
        <rFont val="Calibri"/>
        <family val="2"/>
        <scheme val="minor"/>
      </rPr>
      <t>Alto Paraná, Paraguarí, Ñeembucu, Cordillera, Misiones, Guairá, Caaguazú, Amambay, Concepción.</t>
    </r>
  </si>
  <si>
    <r>
      <t>Villa del Rosario,</t>
    </r>
    <r>
      <rPr>
        <sz val="11"/>
        <color rgb="FFFF0000"/>
        <rFont val="Calibri"/>
        <family val="2"/>
        <scheme val="minor"/>
      </rPr>
      <t xml:space="preserve"> </t>
    </r>
    <r>
      <rPr>
        <sz val="11"/>
        <color theme="1"/>
        <rFont val="Calibri"/>
        <family val="2"/>
        <scheme val="minor"/>
      </rPr>
      <t>Gral. Aquino</t>
    </r>
  </si>
  <si>
    <t>▮ CAPACIDAD INTERNACIONAL CONTRATADA</t>
  </si>
  <si>
    <t>Evolución 2015–2025 (Gbps)</t>
  </si>
  <si>
    <t>CII en Gbps</t>
  </si>
  <si>
    <t>◆ MÓDULO 01</t>
  </si>
  <si>
    <t>◆ MÓDULO 02</t>
  </si>
  <si>
    <t>◆ MÓDULO 03</t>
  </si>
  <si>
    <t>◆ MÓDULO 04</t>
  </si>
  <si>
    <t>◆ MÓDULO 05</t>
  </si>
  <si>
    <t>◆ MÓDULO 06</t>
  </si>
  <si>
    <t>◆ MÓDULO 07</t>
  </si>
  <si>
    <t>OBSERVATORIO ◆ EDICIÓN 2025</t>
  </si>
  <si>
    <t>◆ ÍNDICE DE CONTENIDO</t>
  </si>
  <si>
    <t>⌂ VOLVER AL DASHBOARD</t>
  </si>
  <si>
    <t>Ingresos por servicio (Miles de Millones Gs.)</t>
  </si>
  <si>
    <t>Banda ancha móvil · 2025</t>
  </si>
  <si>
    <t>PENETRACIÓN BAF</t>
  </si>
  <si>
    <t>16,0%</t>
  </si>
  <si>
    <t>Banda ancha fija · 2025</t>
  </si>
  <si>
    <t>INGRESOS MÓVIL</t>
  </si>
  <si>
    <t>Gs. 2.088</t>
  </si>
  <si>
    <t>Mil millones · 2025</t>
  </si>
  <si>
    <t>INGRESOS FIJO</t>
  </si>
  <si>
    <t>Gs. 1.638</t>
  </si>
  <si>
    <t>☰  IR AL ÍNDICE</t>
  </si>
  <si>
    <t>Accesos por tecnología (2G/3G/4G) y velocidad media — datos anuales 2019–2025</t>
  </si>
  <si>
    <t>Velocidad</t>
  </si>
  <si>
    <t>Accesos · 2025</t>
  </si>
  <si>
    <t>Total líneas · Dic 2025</t>
  </si>
  <si>
    <t>Abonados · 2025</t>
  </si>
  <si>
    <t>República del Paraguay  ·  Indicadores del sector  ·  Cierre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</si>
</sst>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43" formatCode="_ * #,##0.00_ ;_ * \-#,##0.00_ ;_ * &quot;-&quot;??_ ;_ @_ "/>
    <numFmt numFmtId="164" formatCode="_(* #,##0_);_(* \(#,##0\);_(* &quot;-&quot;_);_(@_)"/>
    <numFmt numFmtId="165" formatCode="_(* #,##0.00_);_(* \(#,##0.00\);_(* &quot;-&quot;??_);_(@_)"/>
    <numFmt numFmtId="166" formatCode="_-* #,##0\ _€_-;\-* #,##0\ _€_-;_-* &quot;-&quot;\ _€_-;_-@_-"/>
    <numFmt numFmtId="167" formatCode="_-* #,##0.00\ _€_-;\-* #,##0.00\ _€_-;_-* &quot;-&quot;??\ _€_-;_-@_-"/>
    <numFmt numFmtId="168" formatCode="0.0%"/>
    <numFmt numFmtId="169" formatCode="_ * #,##0_ ;_ * \-#,##0_ ;_ * &quot;-&quot;??_ ;_ @_ "/>
    <numFmt numFmtId="170" formatCode="_ * #,##0.0_ ;_ * \-#,##0.0_ ;_ * &quot;-&quot;?_ ;_ @_ "/>
    <numFmt numFmtId="171" formatCode="#,##0.0"/>
    <numFmt numFmtId="172" formatCode="#,##0;\(#,##0\);\-"/>
    <numFmt numFmtId="173" formatCode="#,##0,,,&quot; MM&quot;"/>
  </numFmts>
  <fonts count="44">
    <font>
      <sz val="11"/>
      <color theme="1"/>
      <name val="Calibri"/>
      <family val="2"/>
      <scheme val="minor"/>
    </font>
    <font>
      <sz val="11"/>
      <color theme="1"/>
      <name val="Calibri"/>
      <family val="2"/>
      <scheme val="minor"/>
    </font>
    <font>
      <sz val="11"/>
      <name val="Calibri"/>
      <family val="2"/>
      <scheme val="minor"/>
    </font>
    <font>
      <sz val="10"/>
      <name val="Arial"/>
      <family val="2"/>
    </font>
    <font>
      <sz val="10"/>
      <name val="Courier"/>
      <family val="3"/>
    </font>
    <font>
      <sz val="11"/>
      <color rgb="FFFF0000"/>
      <name val="Calibri"/>
      <family val="2"/>
      <scheme val="minor"/>
    </font>
    <font>
      <sz val="10"/>
      <color theme="1"/>
      <name val="Calibri"/>
      <family val="2"/>
      <scheme val="minor"/>
    </font>
    <font>
      <sz val="9"/>
      <color indexed="81"/>
      <name val="Tahoma"/>
      <family val="2"/>
    </font>
    <font>
      <b/>
      <sz val="9"/>
      <color indexed="81"/>
      <name val="Tahoma"/>
      <family val="2"/>
    </font>
    <font>
      <sz val="9"/>
      <color theme="1"/>
      <name val="Segoe UI"/>
      <family val="2"/>
      <charset val="1"/>
    </font>
    <font>
      <b/>
      <sz val="11"/>
      <color rgb="FF00B4D8"/>
      <name val="Segoe UI"/>
    </font>
    <font>
      <b/>
      <sz val="28"/>
      <color rgb="FFFFFFFF"/>
      <name val="Segoe UI"/>
    </font>
    <font>
      <i/>
      <sz val="11"/>
      <color rgb="FF90E0EF"/>
      <name val="Segoe UI"/>
    </font>
    <font>
      <b/>
      <sz val="9"/>
      <color rgb="FF00B4D8"/>
      <name val="Consolas"/>
    </font>
    <font>
      <b/>
      <sz val="9"/>
      <color rgb="FF0A1628"/>
      <name val="Segoe UI"/>
    </font>
    <font>
      <b/>
      <sz val="22"/>
      <color rgb="FFFFFFFF"/>
      <name val="Segoe UI"/>
    </font>
    <font>
      <i/>
      <sz val="9"/>
      <color rgb="FF90E0EF"/>
      <name val="Segoe UI"/>
    </font>
    <font>
      <b/>
      <sz val="10"/>
      <color rgb="FF0A1628"/>
      <name val="Segoe UI"/>
    </font>
    <font>
      <b/>
      <sz val="9"/>
      <color rgb="FF00B4D8"/>
      <name val="Aptos"/>
    </font>
    <font>
      <i/>
      <sz val="10"/>
      <color rgb="FF90E0EF"/>
      <name val="Aptos"/>
    </font>
    <font>
      <b/>
      <sz val="10"/>
      <color rgb="FFFFFFFF"/>
      <name val="Aptos Narrow"/>
    </font>
    <font>
      <sz val="10"/>
      <color rgb="FF1A2332"/>
      <name val="Aptos Narrow"/>
    </font>
    <font>
      <b/>
      <sz val="10"/>
      <color rgb="FF1A2332"/>
      <name val="Aptos Narrow"/>
    </font>
    <font>
      <i/>
      <sz val="9.5"/>
      <color rgb="FF90E0EF"/>
      <name val="Calibri"/>
      <family val="2"/>
      <scheme val="minor"/>
    </font>
    <font>
      <sz val="10"/>
      <color rgb="FFFFFFFF"/>
      <name val="Segoe UI"/>
    </font>
    <font>
      <b/>
      <sz val="10"/>
      <color rgb="FFFFFFFF"/>
      <name val="Segoe UI"/>
    </font>
    <font>
      <b/>
      <i/>
      <sz val="10"/>
      <color rgb="FFFFFFFF"/>
      <name val="Segoe UI"/>
    </font>
    <font>
      <b/>
      <sz val="9"/>
      <color rgb="FF00B4D8"/>
      <name val="Segoe UI"/>
    </font>
    <font>
      <b/>
      <sz val="10"/>
      <color rgb="FF00B4D8"/>
      <name val="Segoe UI"/>
    </font>
    <font>
      <b/>
      <sz val="32"/>
      <color rgb="FFFFFFFF"/>
      <name val="Segoe UI"/>
    </font>
    <font>
      <i/>
      <sz val="12"/>
      <color rgb="FF90E0EF"/>
      <name val="Segoe UI"/>
    </font>
    <font>
      <b/>
      <sz val="28"/>
      <color rgb="FF90E0EF"/>
      <name val="Segoe UI"/>
    </font>
    <font>
      <b/>
      <sz val="14"/>
      <color rgb="FFFFFFFF"/>
      <name val="Segoe UI"/>
    </font>
    <font>
      <sz val="10"/>
      <color rgb="FF90E0EF"/>
      <name val="Segoe UI"/>
    </font>
    <font>
      <i/>
      <sz val="10"/>
      <color rgb="FF90E0EF"/>
      <name val="Calibri"/>
      <family val="2"/>
      <scheme val="minor"/>
    </font>
    <font>
      <i/>
      <sz val="10"/>
      <color rgb="FF90E0EF"/>
      <name val="Segoe UI"/>
    </font>
    <font>
      <u/>
      <sz val="11"/>
      <color theme="10"/>
      <name val="Calibri"/>
      <family val="2"/>
      <scheme val="minor"/>
    </font>
    <font>
      <sz val="11"/>
      <color theme="0"/>
      <name val="Calibri"/>
      <family val="2"/>
      <scheme val="minor"/>
    </font>
    <font>
      <b/>
      <sz val="10"/>
      <color theme="0"/>
      <name val="Segoe UI"/>
    </font>
    <font>
      <sz val="10"/>
      <color theme="0"/>
      <name val="Segoe UI"/>
      <family val="2"/>
    </font>
    <font>
      <b/>
      <sz val="10"/>
      <color rgb="FFFFFFFF"/>
      <name val="Segoe UI"/>
      <family val="2"/>
    </font>
    <font>
      <b/>
      <sz val="10"/>
      <color rgb="FF0A1628"/>
      <name val="Segoe UI"/>
      <family val="2"/>
    </font>
    <font>
      <b/>
      <sz val="22"/>
      <color rgb="FFFFFFFF"/>
      <name val="Segoe UI"/>
      <family val="2"/>
    </font>
    <font>
      <i/>
      <sz val="9"/>
      <color rgb="FF90E0EF"/>
      <name val="Segoe UI"/>
      <family val="2"/>
    </font>
  </fonts>
  <fills count="9">
    <fill>
      <patternFill patternType="none"/>
    </fill>
    <fill>
      <patternFill patternType="gray125"/>
    </fill>
    <fill>
      <patternFill patternType="solid">
        <fgColor theme="0"/>
        <bgColor indexed="64"/>
      </patternFill>
    </fill>
    <fill>
      <patternFill patternType="solid">
        <fgColor rgb="FF00B4D8"/>
        <bgColor indexed="64"/>
      </patternFill>
    </fill>
    <fill>
      <patternFill patternType="solid">
        <fgColor rgb="FF0A1628"/>
        <bgColor indexed="64"/>
      </patternFill>
    </fill>
    <fill>
      <patternFill patternType="solid">
        <fgColor rgb="FF152544"/>
        <bgColor indexed="64"/>
      </patternFill>
    </fill>
    <fill>
      <patternFill patternType="solid">
        <fgColor rgb="FF0F1F38"/>
        <bgColor indexed="64"/>
      </patternFill>
    </fill>
    <fill>
      <patternFill patternType="solid">
        <fgColor rgb="FF0D2942"/>
        <bgColor indexed="64"/>
      </patternFill>
    </fill>
    <fill>
      <patternFill patternType="solid">
        <fgColor rgb="FF1B2D4A"/>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rgb="FF00B4D8"/>
      </top>
      <bottom style="medium">
        <color rgb="FF1A3A5C"/>
      </bottom>
      <diagonal/>
    </border>
    <border>
      <left style="thin">
        <color rgb="FFB8D4DC"/>
      </left>
      <right style="thin">
        <color rgb="FFB8D4DC"/>
      </right>
      <top style="thin">
        <color rgb="FFB8D4DC"/>
      </top>
      <bottom style="thin">
        <color rgb="FFB8D4DC"/>
      </bottom>
      <diagonal/>
    </border>
    <border>
      <left style="thin">
        <color rgb="FFB8D4DC"/>
      </left>
      <right/>
      <top style="thin">
        <color rgb="FFB8D4DC"/>
      </top>
      <bottom style="thin">
        <color rgb="FFB8D4DC"/>
      </bottom>
      <diagonal/>
    </border>
    <border>
      <left style="thin">
        <color rgb="FF0A1628"/>
      </left>
      <right style="thin">
        <color rgb="FF0A1628"/>
      </right>
      <top style="thin">
        <color rgb="FF0A1628"/>
      </top>
      <bottom/>
      <diagonal/>
    </border>
    <border>
      <left style="thin">
        <color rgb="FFB8D4DC"/>
      </left>
      <right style="thin">
        <color rgb="FFB8D4DC"/>
      </right>
      <top style="thin">
        <color rgb="FFB8D4DC"/>
      </top>
      <bottom/>
      <diagonal/>
    </border>
    <border>
      <left style="thin">
        <color rgb="FF2A3F5F"/>
      </left>
      <right style="thin">
        <color rgb="FF2A3F5F"/>
      </right>
      <top style="thin">
        <color rgb="FF2A3F5F"/>
      </top>
      <bottom style="thin">
        <color rgb="FF2A3F5F"/>
      </bottom>
      <diagonal/>
    </border>
    <border>
      <left/>
      <right/>
      <top style="thin">
        <color rgb="FF2A3F5F"/>
      </top>
      <bottom/>
      <diagonal/>
    </border>
    <border>
      <left/>
      <right/>
      <top/>
      <bottom style="thin">
        <color rgb="FF2A3F5F"/>
      </bottom>
      <diagonal/>
    </border>
    <border>
      <left/>
      <right style="thin">
        <color rgb="FF2A3F5F"/>
      </right>
      <top/>
      <bottom/>
      <diagonal/>
    </border>
    <border>
      <left/>
      <right style="thin">
        <color rgb="FF2A3F5F"/>
      </right>
      <top/>
      <bottom style="thin">
        <color rgb="FF2A3F5F"/>
      </bottom>
      <diagonal/>
    </border>
    <border>
      <left style="thin">
        <color rgb="FF2A3F5F"/>
      </left>
      <right style="thin">
        <color rgb="FF2A3F5F"/>
      </right>
      <top style="thin">
        <color rgb="FF0A1628"/>
      </top>
      <bottom style="thin">
        <color rgb="FF2A3F5F"/>
      </bottom>
      <diagonal/>
    </border>
    <border>
      <left style="thin">
        <color rgb="FF1B2D4A"/>
      </left>
      <right style="thin">
        <color rgb="FF1B2D4A"/>
      </right>
      <top style="thin">
        <color rgb="FF1B2D4A"/>
      </top>
      <bottom/>
      <diagonal/>
    </border>
    <border>
      <left style="thin">
        <color rgb="FF2A3F5F"/>
      </left>
      <right style="thin">
        <color rgb="FF2A3F5F"/>
      </right>
      <top style="thin">
        <color rgb="FF1B2D4A"/>
      </top>
      <bottom style="thin">
        <color rgb="FF2A3F5F"/>
      </bottom>
      <diagonal/>
    </border>
    <border>
      <left style="thin">
        <color rgb="FF2A3F5F"/>
      </left>
      <right style="thin">
        <color rgb="FF2A3F5F"/>
      </right>
      <top style="thin">
        <color rgb="FF2A3F5F"/>
      </top>
      <bottom/>
      <diagonal/>
    </border>
    <border>
      <left style="thin">
        <color rgb="FF2A3F5F"/>
      </left>
      <right style="thin">
        <color rgb="FF2A3F5F"/>
      </right>
      <top/>
      <bottom style="thin">
        <color rgb="FF2A3F5F"/>
      </bottom>
      <diagonal/>
    </border>
    <border>
      <left style="thin">
        <color rgb="FF2A3F5F"/>
      </left>
      <right style="thin">
        <color rgb="FF2A3F5F"/>
      </right>
      <top style="medium">
        <color rgb="FF00B4D8"/>
      </top>
      <bottom style="thin">
        <color rgb="FF2A3F5F"/>
      </bottom>
      <diagonal/>
    </border>
    <border>
      <left/>
      <right style="thin">
        <color rgb="FF2A3F5F"/>
      </right>
      <top style="thin">
        <color rgb="FF2A3F5F"/>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bottom style="thin">
        <color indexed="64"/>
      </bottom>
      <diagonal/>
    </border>
    <border>
      <left style="thin">
        <color indexed="64"/>
      </left>
      <right style="thin">
        <color theme="0"/>
      </right>
      <top/>
      <bottom style="thin">
        <color indexed="64"/>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indexed="64"/>
      </bottom>
      <diagonal/>
    </border>
    <border>
      <left style="thick">
        <color theme="0"/>
      </left>
      <right style="thick">
        <color theme="0"/>
      </right>
      <top style="thick">
        <color theme="0"/>
      </top>
      <bottom style="thick">
        <color theme="0"/>
      </bottom>
      <diagonal/>
    </border>
    <border>
      <left style="thick">
        <color theme="0"/>
      </left>
      <right style="thin">
        <color indexed="64"/>
      </right>
      <top style="thin">
        <color indexed="64"/>
      </top>
      <bottom style="thin">
        <color indexed="64"/>
      </bottom>
      <diagonal/>
    </border>
    <border>
      <left style="thin">
        <color indexed="64"/>
      </left>
      <right style="thick">
        <color theme="0"/>
      </right>
      <top style="thin">
        <color indexed="64"/>
      </top>
      <bottom style="thin">
        <color indexed="64"/>
      </bottom>
      <diagonal/>
    </border>
    <border>
      <left style="thick">
        <color theme="0"/>
      </left>
      <right style="thin">
        <color indexed="64"/>
      </right>
      <top style="thin">
        <color indexed="64"/>
      </top>
      <bottom style="thick">
        <color theme="0"/>
      </bottom>
      <diagonal/>
    </border>
    <border>
      <left style="thin">
        <color indexed="64"/>
      </left>
      <right style="thin">
        <color indexed="64"/>
      </right>
      <top style="thin">
        <color indexed="64"/>
      </top>
      <bottom style="thick">
        <color theme="0"/>
      </bottom>
      <diagonal/>
    </border>
    <border>
      <left style="thin">
        <color indexed="64"/>
      </left>
      <right style="thick">
        <color theme="0"/>
      </right>
      <top style="thin">
        <color indexed="64"/>
      </top>
      <bottom style="thick">
        <color theme="0"/>
      </bottom>
      <diagonal/>
    </border>
    <border>
      <left style="thick">
        <color theme="0"/>
      </left>
      <right style="thin">
        <color indexed="64"/>
      </right>
      <top/>
      <bottom style="thin">
        <color indexed="64"/>
      </bottom>
      <diagonal/>
    </border>
    <border>
      <left style="thin">
        <color indexed="64"/>
      </left>
      <right style="thick">
        <color theme="0"/>
      </right>
      <top/>
      <bottom style="thin">
        <color indexed="64"/>
      </bottom>
      <diagonal/>
    </border>
    <border>
      <left style="thick">
        <color theme="0"/>
      </left>
      <right style="thin">
        <color indexed="64"/>
      </right>
      <top style="thin">
        <color indexed="64"/>
      </top>
      <bottom/>
      <diagonal/>
    </border>
    <border>
      <left style="thin">
        <color indexed="64"/>
      </left>
      <right style="thick">
        <color theme="0"/>
      </right>
      <top style="thin">
        <color indexed="64"/>
      </top>
      <bottom/>
      <diagonal/>
    </border>
    <border>
      <left style="thick">
        <color theme="0"/>
      </left>
      <right style="medium">
        <color auto="1"/>
      </right>
      <top style="thick">
        <color theme="0"/>
      </top>
      <bottom style="thick">
        <color theme="0"/>
      </bottom>
      <diagonal/>
    </border>
    <border>
      <left style="medium">
        <color auto="1"/>
      </left>
      <right style="medium">
        <color auto="1"/>
      </right>
      <top style="thick">
        <color theme="0"/>
      </top>
      <bottom style="thick">
        <color theme="0"/>
      </bottom>
      <diagonal/>
    </border>
    <border>
      <left style="medium">
        <color auto="1"/>
      </left>
      <right style="thick">
        <color theme="0"/>
      </right>
      <top style="thick">
        <color theme="0"/>
      </top>
      <bottom style="thick">
        <color theme="0"/>
      </bottom>
      <diagonal/>
    </border>
    <border>
      <left style="thin">
        <color rgb="FF2A3F5F"/>
      </left>
      <right style="thin">
        <color rgb="FF2A3F5F"/>
      </right>
      <top/>
      <bottom/>
      <diagonal/>
    </border>
    <border>
      <left style="medium">
        <color theme="0"/>
      </left>
      <right style="thin">
        <color rgb="FF2A3F5F"/>
      </right>
      <top/>
      <bottom style="thin">
        <color rgb="FF2A3F5F"/>
      </bottom>
      <diagonal/>
    </border>
    <border>
      <left style="thin">
        <color rgb="FF2A3F5F"/>
      </left>
      <right style="medium">
        <color theme="0"/>
      </right>
      <top/>
      <bottom style="thin">
        <color rgb="FF2A3F5F"/>
      </bottom>
      <diagonal/>
    </border>
    <border>
      <left style="medium">
        <color theme="0"/>
      </left>
      <right style="thin">
        <color rgb="FF2A3F5F"/>
      </right>
      <top style="thin">
        <color rgb="FF2A3F5F"/>
      </top>
      <bottom style="thin">
        <color rgb="FF2A3F5F"/>
      </bottom>
      <diagonal/>
    </border>
    <border>
      <left style="thin">
        <color rgb="FF2A3F5F"/>
      </left>
      <right style="medium">
        <color theme="0"/>
      </right>
      <top style="thin">
        <color rgb="FF2A3F5F"/>
      </top>
      <bottom style="thin">
        <color rgb="FF2A3F5F"/>
      </bottom>
      <diagonal/>
    </border>
    <border>
      <left style="medium">
        <color theme="0"/>
      </left>
      <right style="thin">
        <color rgb="FF2A3F5F"/>
      </right>
      <top style="thin">
        <color rgb="FF2A3F5F"/>
      </top>
      <bottom/>
      <diagonal/>
    </border>
    <border>
      <left style="thin">
        <color rgb="FF2A3F5F"/>
      </left>
      <right style="medium">
        <color theme="0"/>
      </right>
      <top style="thin">
        <color rgb="FF2A3F5F"/>
      </top>
      <bottom/>
      <diagonal/>
    </border>
    <border>
      <left style="medium">
        <color theme="0"/>
      </left>
      <right style="thin">
        <color rgb="FF0A1628"/>
      </right>
      <top style="medium">
        <color theme="0"/>
      </top>
      <bottom style="medium">
        <color theme="0"/>
      </bottom>
      <diagonal/>
    </border>
    <border>
      <left style="thin">
        <color rgb="FF0A1628"/>
      </left>
      <right style="thin">
        <color rgb="FF0A1628"/>
      </right>
      <top style="medium">
        <color theme="0"/>
      </top>
      <bottom style="medium">
        <color theme="0"/>
      </bottom>
      <diagonal/>
    </border>
    <border>
      <left style="thin">
        <color rgb="FF0A1628"/>
      </left>
      <right style="medium">
        <color theme="0"/>
      </right>
      <top style="medium">
        <color theme="0"/>
      </top>
      <bottom style="medium">
        <color theme="0"/>
      </bottom>
      <diagonal/>
    </border>
    <border>
      <left style="medium">
        <color theme="0"/>
      </left>
      <right style="thin">
        <color rgb="FF2A3F5F"/>
      </right>
      <top style="medium">
        <color theme="0"/>
      </top>
      <bottom style="medium">
        <color theme="0"/>
      </bottom>
      <diagonal/>
    </border>
    <border>
      <left style="thin">
        <color rgb="FF2A3F5F"/>
      </left>
      <right style="thin">
        <color rgb="FF2A3F5F"/>
      </right>
      <top style="medium">
        <color theme="0"/>
      </top>
      <bottom style="medium">
        <color theme="0"/>
      </bottom>
      <diagonal/>
    </border>
    <border>
      <left style="thin">
        <color rgb="FF2A3F5F"/>
      </left>
      <right style="medium">
        <color theme="0"/>
      </right>
      <top style="medium">
        <color theme="0"/>
      </top>
      <bottom style="medium">
        <color theme="0"/>
      </bottom>
      <diagonal/>
    </border>
    <border>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style="thin">
        <color theme="0"/>
      </right>
      <top style="thin">
        <color theme="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s>
  <cellStyleXfs count="17">
    <xf numFmtId="0" fontId="0"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4" fillId="0" borderId="0"/>
    <xf numFmtId="0" fontId="3" fillId="0" borderId="0"/>
    <xf numFmtId="165" fontId="4"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1" fontId="9" fillId="0" borderId="0" applyFont="0" applyFill="0" applyBorder="0" applyAlignment="0" applyProtection="0"/>
    <xf numFmtId="41" fontId="9" fillId="0" borderId="0" applyFont="0" applyFill="0" applyBorder="0" applyAlignment="0" applyProtection="0"/>
    <xf numFmtId="0" fontId="36" fillId="0" borderId="0" applyNumberFormat="0" applyFill="0" applyBorder="0" applyAlignment="0" applyProtection="0"/>
  </cellStyleXfs>
  <cellXfs count="381">
    <xf numFmtId="0" fontId="0" fillId="0" borderId="0" xfId="0"/>
    <xf numFmtId="0" fontId="2" fillId="0" borderId="0" xfId="0" applyFont="1"/>
    <xf numFmtId="0" fontId="0" fillId="0" borderId="0" xfId="0" applyAlignment="1">
      <alignment horizontal="left"/>
    </xf>
    <xf numFmtId="0" fontId="0" fillId="0" borderId="0" xfId="0" applyAlignment="1">
      <alignment wrapText="1"/>
    </xf>
    <xf numFmtId="0" fontId="0" fillId="2" borderId="0" xfId="0" applyFill="1"/>
    <xf numFmtId="41" fontId="0" fillId="2" borderId="0" xfId="0" applyNumberFormat="1" applyFill="1" applyAlignment="1">
      <alignment horizontal="center"/>
    </xf>
    <xf numFmtId="0" fontId="0" fillId="3" borderId="0" xfId="0" applyFill="1"/>
    <xf numFmtId="0" fontId="0" fillId="4" borderId="0" xfId="0" applyFill="1"/>
    <xf numFmtId="0" fontId="17" fillId="3" borderId="0" xfId="0" applyFont="1" applyFill="1" applyAlignment="1">
      <alignment horizontal="center" vertical="center"/>
    </xf>
    <xf numFmtId="0" fontId="13" fillId="4" borderId="0" xfId="0" applyFont="1" applyFill="1" applyAlignment="1">
      <alignment horizontal="right"/>
    </xf>
    <xf numFmtId="0" fontId="22" fillId="4" borderId="0" xfId="0" applyFont="1" applyFill="1" applyAlignment="1">
      <alignment horizontal="left" vertical="center"/>
    </xf>
    <xf numFmtId="0" fontId="0" fillId="4" borderId="3" xfId="0" applyFill="1" applyBorder="1"/>
    <xf numFmtId="0" fontId="2" fillId="4" borderId="0" xfId="0" applyFont="1" applyFill="1"/>
    <xf numFmtId="0" fontId="0" fillId="4" borderId="1" xfId="0" applyFill="1" applyBorder="1"/>
    <xf numFmtId="3" fontId="0" fillId="4" borderId="0" xfId="0" applyNumberFormat="1" applyFill="1"/>
    <xf numFmtId="166" fontId="0" fillId="4" borderId="0" xfId="0" applyNumberFormat="1" applyFill="1"/>
    <xf numFmtId="164" fontId="0" fillId="4" borderId="0" xfId="0" applyNumberFormat="1" applyFill="1"/>
    <xf numFmtId="168" fontId="0" fillId="4" borderId="0" xfId="0" applyNumberFormat="1" applyFill="1"/>
    <xf numFmtId="170" fontId="0" fillId="4" borderId="0" xfId="0" applyNumberFormat="1" applyFill="1"/>
    <xf numFmtId="168" fontId="0" fillId="4" borderId="0" xfId="3" applyNumberFormat="1" applyFont="1" applyFill="1"/>
    <xf numFmtId="41" fontId="0" fillId="4" borderId="0" xfId="0" applyNumberFormat="1" applyFill="1" applyAlignment="1">
      <alignment horizontal="center"/>
    </xf>
    <xf numFmtId="0" fontId="0" fillId="4" borderId="0" xfId="0" applyFill="1" applyAlignment="1">
      <alignment horizontal="left"/>
    </xf>
    <xf numFmtId="0" fontId="0" fillId="4" borderId="0" xfId="0" applyFill="1" applyAlignment="1">
      <alignment wrapText="1"/>
    </xf>
    <xf numFmtId="166" fontId="0" fillId="4" borderId="0" xfId="2" applyFont="1" applyFill="1" applyBorder="1"/>
    <xf numFmtId="166" fontId="0" fillId="4" borderId="0" xfId="2" applyFont="1" applyFill="1"/>
    <xf numFmtId="0" fontId="21" fillId="4" borderId="0" xfId="0" applyFont="1" applyFill="1" applyAlignment="1">
      <alignment horizontal="right" vertical="center"/>
    </xf>
    <xf numFmtId="0" fontId="21" fillId="4" borderId="0" xfId="2" applyNumberFormat="1" applyFont="1" applyFill="1" applyBorder="1" applyAlignment="1">
      <alignment horizontal="right" vertical="center"/>
    </xf>
    <xf numFmtId="0" fontId="0" fillId="5" borderId="0" xfId="0" applyFill="1"/>
    <xf numFmtId="172" fontId="24" fillId="5" borderId="8" xfId="2" applyNumberFormat="1" applyFont="1" applyFill="1" applyBorder="1" applyAlignment="1">
      <alignment horizontal="right" vertical="center"/>
    </xf>
    <xf numFmtId="172" fontId="24" fillId="5" borderId="8" xfId="0" applyNumberFormat="1" applyFont="1" applyFill="1" applyBorder="1" applyAlignment="1">
      <alignment horizontal="right" vertical="center"/>
    </xf>
    <xf numFmtId="172" fontId="24" fillId="6" borderId="8" xfId="2" applyNumberFormat="1" applyFont="1" applyFill="1" applyBorder="1" applyAlignment="1">
      <alignment horizontal="right" vertical="center"/>
    </xf>
    <xf numFmtId="172" fontId="24" fillId="6" borderId="8" xfId="0" applyNumberFormat="1" applyFont="1" applyFill="1" applyBorder="1" applyAlignment="1">
      <alignment horizontal="right" vertical="center"/>
    </xf>
    <xf numFmtId="0" fontId="17" fillId="3" borderId="6" xfId="0" applyFont="1" applyFill="1" applyBorder="1" applyAlignment="1">
      <alignment horizontal="center" vertical="center"/>
    </xf>
    <xf numFmtId="0" fontId="25" fillId="6" borderId="8" xfId="0" applyFont="1" applyFill="1" applyBorder="1" applyAlignment="1">
      <alignment horizontal="left" vertical="center"/>
    </xf>
    <xf numFmtId="0" fontId="25" fillId="5" borderId="8" xfId="0" applyFont="1" applyFill="1" applyBorder="1" applyAlignment="1">
      <alignment horizontal="left" vertical="center"/>
    </xf>
    <xf numFmtId="17" fontId="25" fillId="5" borderId="8" xfId="0" applyNumberFormat="1" applyFont="1" applyFill="1" applyBorder="1" applyAlignment="1">
      <alignment horizontal="left" vertical="center"/>
    </xf>
    <xf numFmtId="17" fontId="25" fillId="6" borderId="8" xfId="0" applyNumberFormat="1" applyFont="1" applyFill="1" applyBorder="1" applyAlignment="1">
      <alignment horizontal="left" vertical="center"/>
    </xf>
    <xf numFmtId="0" fontId="25" fillId="5" borderId="8" xfId="0" applyFont="1" applyFill="1" applyBorder="1" applyAlignment="1" applyProtection="1">
      <alignment horizontal="left" vertical="center"/>
      <protection locked="0"/>
    </xf>
    <xf numFmtId="166" fontId="25" fillId="6" borderId="8" xfId="2" applyFont="1" applyFill="1" applyBorder="1" applyAlignment="1">
      <alignment horizontal="left" vertical="center"/>
    </xf>
    <xf numFmtId="166" fontId="25" fillId="5" borderId="8" xfId="2" applyFont="1" applyFill="1" applyBorder="1" applyAlignment="1">
      <alignment horizontal="left" vertical="center"/>
    </xf>
    <xf numFmtId="3" fontId="25" fillId="5" borderId="8" xfId="0" applyNumberFormat="1" applyFont="1" applyFill="1" applyBorder="1" applyAlignment="1">
      <alignment horizontal="left" vertical="center"/>
    </xf>
    <xf numFmtId="3" fontId="25" fillId="6" borderId="8" xfId="0" applyNumberFormat="1" applyFont="1" applyFill="1" applyBorder="1" applyAlignment="1">
      <alignment horizontal="left" vertical="center"/>
    </xf>
    <xf numFmtId="0" fontId="24" fillId="6" borderId="13" xfId="0" applyFont="1" applyFill="1" applyBorder="1" applyAlignment="1">
      <alignment vertical="center"/>
    </xf>
    <xf numFmtId="0" fontId="17" fillId="3" borderId="14" xfId="0" applyFont="1" applyFill="1" applyBorder="1" applyAlignment="1">
      <alignment horizontal="center" vertical="center"/>
    </xf>
    <xf numFmtId="0" fontId="25" fillId="6" borderId="15" xfId="0" applyFont="1" applyFill="1" applyBorder="1" applyAlignment="1">
      <alignment horizontal="left" vertical="center"/>
    </xf>
    <xf numFmtId="171" fontId="24" fillId="6" borderId="15" xfId="0" applyNumberFormat="1" applyFont="1" applyFill="1" applyBorder="1" applyAlignment="1">
      <alignment horizontal="center" vertical="center"/>
    </xf>
    <xf numFmtId="1" fontId="17" fillId="3" borderId="7" xfId="0" applyNumberFormat="1" applyFont="1" applyFill="1" applyBorder="1" applyAlignment="1">
      <alignment horizontal="center" vertical="center" wrapText="1"/>
    </xf>
    <xf numFmtId="168" fontId="25" fillId="6" borderId="8" xfId="3" applyNumberFormat="1" applyFont="1" applyFill="1" applyBorder="1" applyAlignment="1">
      <alignment horizontal="center" vertical="center" wrapText="1"/>
    </xf>
    <xf numFmtId="168" fontId="25" fillId="6" borderId="8" xfId="3" applyNumberFormat="1" applyFont="1" applyFill="1" applyBorder="1" applyAlignment="1">
      <alignment horizontal="center" vertical="center"/>
    </xf>
    <xf numFmtId="0" fontId="17" fillId="4" borderId="0" xfId="0" applyFont="1" applyFill="1" applyAlignment="1">
      <alignment horizontal="center" vertical="center"/>
    </xf>
    <xf numFmtId="0" fontId="24" fillId="4" borderId="8" xfId="0" applyFont="1" applyFill="1" applyBorder="1" applyAlignment="1">
      <alignment vertical="center"/>
    </xf>
    <xf numFmtId="17" fontId="17" fillId="4" borderId="0" xfId="0" applyNumberFormat="1" applyFont="1" applyFill="1" applyAlignment="1">
      <alignment horizontal="center" vertical="center"/>
    </xf>
    <xf numFmtId="3" fontId="25" fillId="4" borderId="8" xfId="0" applyNumberFormat="1" applyFont="1" applyFill="1" applyBorder="1" applyAlignment="1">
      <alignment vertical="center"/>
    </xf>
    <xf numFmtId="0" fontId="26" fillId="4" borderId="8" xfId="0" applyFont="1" applyFill="1" applyBorder="1" applyAlignment="1">
      <alignment horizontal="left" vertical="center"/>
    </xf>
    <xf numFmtId="0" fontId="24" fillId="4" borderId="8" xfId="0" applyFont="1" applyFill="1" applyBorder="1" applyAlignment="1">
      <alignment horizontal="right" vertical="center"/>
    </xf>
    <xf numFmtId="0" fontId="24" fillId="4" borderId="8" xfId="2" applyNumberFormat="1" applyFont="1" applyFill="1" applyBorder="1" applyAlignment="1">
      <alignment horizontal="right" vertical="center"/>
    </xf>
    <xf numFmtId="0" fontId="24" fillId="4" borderId="8" xfId="3" applyNumberFormat="1" applyFont="1" applyFill="1" applyBorder="1" applyAlignment="1">
      <alignment horizontal="right" vertical="center"/>
    </xf>
    <xf numFmtId="0" fontId="24" fillId="4" borderId="17" xfId="0" applyFont="1" applyFill="1" applyBorder="1" applyAlignment="1">
      <alignment vertical="center"/>
    </xf>
    <xf numFmtId="3" fontId="25" fillId="4" borderId="17" xfId="0" applyNumberFormat="1" applyFont="1" applyFill="1" applyBorder="1" applyAlignment="1">
      <alignment vertical="center"/>
    </xf>
    <xf numFmtId="17" fontId="28" fillId="7" borderId="18" xfId="0" applyNumberFormat="1" applyFont="1" applyFill="1" applyBorder="1" applyAlignment="1">
      <alignment horizontal="left" vertical="center"/>
    </xf>
    <xf numFmtId="0" fontId="27" fillId="4" borderId="0" xfId="0" applyFont="1" applyFill="1"/>
    <xf numFmtId="0" fontId="17" fillId="3" borderId="4" xfId="0" applyFont="1" applyFill="1" applyBorder="1" applyAlignment="1">
      <alignment horizontal="center" vertical="center"/>
    </xf>
    <xf numFmtId="0" fontId="0" fillId="8" borderId="0" xfId="0" applyFill="1"/>
    <xf numFmtId="0" fontId="0" fillId="6" borderId="9" xfId="0" applyFill="1" applyBorder="1"/>
    <xf numFmtId="0" fontId="0" fillId="6" borderId="0" xfId="0" applyFill="1"/>
    <xf numFmtId="0" fontId="0" fillId="6" borderId="19" xfId="0" applyFill="1" applyBorder="1"/>
    <xf numFmtId="0" fontId="0" fillId="6" borderId="11" xfId="0" applyFill="1" applyBorder="1"/>
    <xf numFmtId="0" fontId="32" fillId="6" borderId="0" xfId="0" applyFont="1" applyFill="1"/>
    <xf numFmtId="0" fontId="33" fillId="6" borderId="0" xfId="0" applyFont="1" applyFill="1"/>
    <xf numFmtId="0" fontId="31" fillId="6" borderId="0" xfId="0" applyFont="1" applyFill="1" applyAlignment="1">
      <alignment horizontal="left" vertical="top"/>
    </xf>
    <xf numFmtId="169" fontId="17" fillId="4" borderId="0" xfId="1" applyNumberFormat="1" applyFont="1" applyFill="1" applyBorder="1" applyAlignment="1">
      <alignment horizontal="center" vertical="center" wrapText="1"/>
    </xf>
    <xf numFmtId="17" fontId="25" fillId="6" borderId="16" xfId="0" applyNumberFormat="1" applyFont="1" applyFill="1" applyBorder="1" applyAlignment="1">
      <alignment horizontal="left" vertical="center"/>
    </xf>
    <xf numFmtId="172" fontId="24" fillId="5" borderId="16" xfId="0" applyNumberFormat="1" applyFont="1" applyFill="1" applyBorder="1" applyAlignment="1">
      <alignment horizontal="right" vertical="center"/>
    </xf>
    <xf numFmtId="172" fontId="24" fillId="5" borderId="16" xfId="2" applyNumberFormat="1" applyFont="1" applyFill="1" applyBorder="1" applyAlignment="1">
      <alignment horizontal="right" vertical="center"/>
    </xf>
    <xf numFmtId="172" fontId="24" fillId="5" borderId="17" xfId="0" applyNumberFormat="1" applyFont="1" applyFill="1" applyBorder="1" applyAlignment="1">
      <alignment horizontal="right" vertical="center"/>
    </xf>
    <xf numFmtId="172" fontId="24" fillId="5" borderId="17" xfId="2" applyNumberFormat="1" applyFont="1" applyFill="1" applyBorder="1" applyAlignment="1">
      <alignment horizontal="right" vertical="center"/>
    </xf>
    <xf numFmtId="0" fontId="20" fillId="6" borderId="5" xfId="0" applyFont="1" applyFill="1" applyBorder="1" applyAlignment="1">
      <alignment horizontal="center" vertical="center"/>
    </xf>
    <xf numFmtId="0" fontId="25" fillId="6" borderId="5" xfId="0" applyFont="1" applyFill="1" applyBorder="1" applyAlignment="1">
      <alignment horizontal="center" vertical="center"/>
    </xf>
    <xf numFmtId="173" fontId="24" fillId="5" borderId="8" xfId="2" applyNumberFormat="1" applyFont="1" applyFill="1" applyBorder="1" applyAlignment="1">
      <alignment horizontal="right" vertical="center"/>
    </xf>
    <xf numFmtId="173" fontId="24" fillId="5" borderId="8" xfId="0" applyNumberFormat="1" applyFont="1" applyFill="1" applyBorder="1" applyAlignment="1">
      <alignment horizontal="right" vertical="center"/>
    </xf>
    <xf numFmtId="173" fontId="24" fillId="6" borderId="8" xfId="2" applyNumberFormat="1" applyFont="1" applyFill="1" applyBorder="1" applyAlignment="1">
      <alignment horizontal="right" vertical="center"/>
    </xf>
    <xf numFmtId="173" fontId="24" fillId="6" borderId="8" xfId="0" applyNumberFormat="1" applyFont="1" applyFill="1" applyBorder="1" applyAlignment="1">
      <alignment horizontal="right" vertical="center"/>
    </xf>
    <xf numFmtId="173" fontId="24" fillId="6" borderId="16" xfId="2" applyNumberFormat="1" applyFont="1" applyFill="1" applyBorder="1" applyAlignment="1">
      <alignment horizontal="right" vertical="center"/>
    </xf>
    <xf numFmtId="173" fontId="24" fillId="6" borderId="16" xfId="0" applyNumberFormat="1" applyFont="1" applyFill="1" applyBorder="1" applyAlignment="1">
      <alignment horizontal="right" vertical="center"/>
    </xf>
    <xf numFmtId="173" fontId="28" fillId="7" borderId="18" xfId="0" applyNumberFormat="1" applyFont="1" applyFill="1" applyBorder="1" applyAlignment="1">
      <alignment horizontal="right" vertical="center"/>
    </xf>
    <xf numFmtId="0" fontId="34" fillId="4" borderId="0" xfId="0" applyFont="1" applyFill="1"/>
    <xf numFmtId="0" fontId="0" fillId="5" borderId="0" xfId="0" applyFill="1" applyAlignment="1">
      <alignment vertical="center"/>
    </xf>
    <xf numFmtId="0" fontId="0" fillId="4" borderId="0" xfId="0" applyFill="1"/>
    <xf numFmtId="0" fontId="25" fillId="6" borderId="8" xfId="0" applyFont="1" applyFill="1" applyBorder="1" applyAlignment="1">
      <alignment horizontal="left" vertical="center"/>
    </xf>
    <xf numFmtId="0" fontId="25" fillId="5" borderId="8" xfId="0" applyFont="1" applyFill="1" applyBorder="1" applyAlignment="1">
      <alignment horizontal="left" vertical="center"/>
    </xf>
    <xf numFmtId="0" fontId="25" fillId="6" borderId="8" xfId="0" applyFont="1" applyFill="1" applyBorder="1" applyAlignment="1">
      <alignment horizontal="left" vertical="center" wrapText="1"/>
    </xf>
    <xf numFmtId="0" fontId="25" fillId="5" borderId="8" xfId="0" applyFont="1" applyFill="1" applyBorder="1" applyAlignment="1">
      <alignment horizontal="left" vertical="center" wrapText="1"/>
    </xf>
    <xf numFmtId="172" fontId="24" fillId="5" borderId="8" xfId="0" applyNumberFormat="1" applyFont="1" applyFill="1" applyBorder="1" applyAlignment="1">
      <alignment horizontal="right" vertical="center"/>
    </xf>
    <xf numFmtId="172" fontId="24" fillId="6" borderId="8" xfId="0" applyNumberFormat="1" applyFont="1" applyFill="1" applyBorder="1" applyAlignment="1">
      <alignment horizontal="right" vertical="center"/>
    </xf>
    <xf numFmtId="0" fontId="11" fillId="4" borderId="0" xfId="0" applyFont="1" applyFill="1" applyAlignment="1">
      <alignment vertical="center"/>
    </xf>
    <xf numFmtId="0" fontId="36" fillId="6" borderId="0" xfId="16" quotePrefix="1" applyFill="1"/>
    <xf numFmtId="0" fontId="15" fillId="4" borderId="0" xfId="0" applyFont="1" applyFill="1" applyAlignment="1">
      <alignment vertical="center"/>
    </xf>
    <xf numFmtId="0" fontId="12" fillId="4" borderId="0" xfId="0" applyFont="1" applyFill="1" applyAlignment="1"/>
    <xf numFmtId="0" fontId="36" fillId="5" borderId="0" xfId="16" quotePrefix="1" applyFill="1" applyAlignment="1">
      <alignment vertical="center"/>
    </xf>
    <xf numFmtId="0" fontId="28" fillId="5" borderId="0" xfId="0" applyFont="1" applyFill="1" applyAlignment="1">
      <alignment vertical="center"/>
    </xf>
    <xf numFmtId="0" fontId="28" fillId="4" borderId="0" xfId="0" applyFont="1" applyFill="1" applyAlignment="1">
      <alignment vertical="center"/>
    </xf>
    <xf numFmtId="0" fontId="15" fillId="5" borderId="0" xfId="0" applyFont="1" applyFill="1" applyAlignment="1">
      <alignment vertical="center"/>
    </xf>
    <xf numFmtId="0" fontId="16" fillId="5" borderId="0" xfId="0" applyFont="1" applyFill="1" applyAlignment="1">
      <alignment vertical="center"/>
    </xf>
    <xf numFmtId="0" fontId="16" fillId="4" borderId="0" xfId="0" applyFont="1" applyFill="1" applyAlignment="1"/>
    <xf numFmtId="0" fontId="0" fillId="4" borderId="0" xfId="0" applyFill="1" applyAlignment="1"/>
    <xf numFmtId="0" fontId="36" fillId="3" borderId="0" xfId="16" quotePrefix="1" applyFill="1" applyAlignment="1"/>
    <xf numFmtId="0" fontId="17" fillId="3" borderId="0" xfId="0" applyFont="1" applyFill="1" applyAlignment="1"/>
    <xf numFmtId="0" fontId="18" fillId="4" borderId="0" xfId="0" applyFont="1" applyFill="1" applyAlignment="1">
      <alignment vertical="center"/>
    </xf>
    <xf numFmtId="0" fontId="25" fillId="6" borderId="17" xfId="0" applyFont="1" applyFill="1" applyBorder="1" applyAlignment="1">
      <alignment horizontal="left" vertical="center"/>
    </xf>
    <xf numFmtId="172" fontId="24" fillId="6" borderId="17" xfId="0" applyNumberFormat="1" applyFont="1" applyFill="1" applyBorder="1" applyAlignment="1">
      <alignment horizontal="right" vertical="center"/>
    </xf>
    <xf numFmtId="0" fontId="25" fillId="6" borderId="1" xfId="0" applyFont="1" applyFill="1" applyBorder="1" applyAlignment="1">
      <alignment horizontal="left" vertical="center"/>
    </xf>
    <xf numFmtId="172" fontId="24" fillId="6" borderId="1" xfId="0" applyNumberFormat="1" applyFont="1" applyFill="1" applyBorder="1" applyAlignment="1">
      <alignment horizontal="right" vertical="center" wrapText="1"/>
    </xf>
    <xf numFmtId="172" fontId="24" fillId="6" borderId="1" xfId="2" applyNumberFormat="1" applyFont="1" applyFill="1" applyBorder="1" applyAlignment="1">
      <alignment horizontal="right" vertical="center"/>
    </xf>
    <xf numFmtId="172" fontId="24" fillId="6" borderId="1" xfId="0" applyNumberFormat="1" applyFont="1" applyFill="1" applyBorder="1" applyAlignment="1">
      <alignment horizontal="right" vertical="center"/>
    </xf>
    <xf numFmtId="0" fontId="25" fillId="5" borderId="1" xfId="0" applyFont="1" applyFill="1" applyBorder="1" applyAlignment="1">
      <alignment horizontal="left" vertical="center"/>
    </xf>
    <xf numFmtId="172" fontId="24" fillId="5" borderId="1" xfId="0" applyNumberFormat="1" applyFont="1" applyFill="1" applyBorder="1" applyAlignment="1">
      <alignment horizontal="right" vertical="center"/>
    </xf>
    <xf numFmtId="172" fontId="24" fillId="5" borderId="1" xfId="2" applyNumberFormat="1" applyFont="1" applyFill="1" applyBorder="1" applyAlignment="1">
      <alignment horizontal="right" vertical="center"/>
    </xf>
    <xf numFmtId="172" fontId="24" fillId="5" borderId="1" xfId="0" applyNumberFormat="1" applyFont="1" applyFill="1" applyBorder="1" applyAlignment="1">
      <alignment horizontal="right" vertical="center" wrapText="1"/>
    </xf>
    <xf numFmtId="172" fontId="25" fillId="5" borderId="1" xfId="0" applyNumberFormat="1" applyFont="1" applyFill="1" applyBorder="1" applyAlignment="1">
      <alignment horizontal="right" vertical="center"/>
    </xf>
    <xf numFmtId="0" fontId="25" fillId="6" borderId="20" xfId="0" applyFont="1" applyFill="1" applyBorder="1" applyAlignment="1">
      <alignment horizontal="left" vertical="center"/>
    </xf>
    <xf numFmtId="172" fontId="25" fillId="6" borderId="20" xfId="0" applyNumberFormat="1" applyFont="1" applyFill="1" applyBorder="1" applyAlignment="1">
      <alignment horizontal="right" vertical="center"/>
    </xf>
    <xf numFmtId="172" fontId="24" fillId="6" borderId="20" xfId="0" applyNumberFormat="1" applyFont="1" applyFill="1" applyBorder="1" applyAlignment="1">
      <alignment horizontal="right" vertical="center"/>
    </xf>
    <xf numFmtId="172" fontId="24" fillId="6" borderId="21" xfId="0" applyNumberFormat="1" applyFont="1" applyFill="1" applyBorder="1" applyAlignment="1">
      <alignment horizontal="right" vertical="center" wrapText="1"/>
    </xf>
    <xf numFmtId="172" fontId="24" fillId="6" borderId="21" xfId="2" applyNumberFormat="1" applyFont="1" applyFill="1" applyBorder="1" applyAlignment="1">
      <alignment horizontal="right" vertical="center"/>
    </xf>
    <xf numFmtId="172" fontId="24" fillId="6" borderId="21" xfId="0" applyNumberFormat="1" applyFont="1" applyFill="1" applyBorder="1" applyAlignment="1">
      <alignment horizontal="right" vertical="center"/>
    </xf>
    <xf numFmtId="172" fontId="24" fillId="5" borderId="0" xfId="0" applyNumberFormat="1" applyFont="1" applyFill="1" applyBorder="1" applyAlignment="1">
      <alignment horizontal="right" vertical="center"/>
    </xf>
    <xf numFmtId="172" fontId="24" fillId="5" borderId="0" xfId="2" applyNumberFormat="1" applyFont="1" applyFill="1" applyBorder="1" applyAlignment="1">
      <alignment horizontal="right" vertical="center"/>
    </xf>
    <xf numFmtId="172" fontId="24" fillId="6" borderId="0" xfId="0" applyNumberFormat="1" applyFont="1" applyFill="1" applyBorder="1" applyAlignment="1">
      <alignment horizontal="right" vertical="center" wrapText="1"/>
    </xf>
    <xf numFmtId="172" fontId="24" fillId="6" borderId="0" xfId="2" applyNumberFormat="1" applyFont="1" applyFill="1" applyBorder="1" applyAlignment="1">
      <alignment horizontal="right" vertical="center"/>
    </xf>
    <xf numFmtId="172" fontId="24" fillId="6" borderId="0" xfId="0" applyNumberFormat="1" applyFont="1" applyFill="1" applyBorder="1" applyAlignment="1">
      <alignment horizontal="right" vertical="center"/>
    </xf>
    <xf numFmtId="172" fontId="24" fillId="5" borderId="0" xfId="0" applyNumberFormat="1" applyFont="1" applyFill="1" applyBorder="1" applyAlignment="1">
      <alignment horizontal="right" vertical="center" wrapText="1"/>
    </xf>
    <xf numFmtId="172" fontId="24" fillId="6" borderId="0" xfId="9" applyNumberFormat="1" applyFont="1" applyFill="1" applyBorder="1" applyAlignment="1">
      <alignment horizontal="right" vertical="center" wrapText="1"/>
    </xf>
    <xf numFmtId="172" fontId="24" fillId="5" borderId="0" xfId="9" applyNumberFormat="1" applyFont="1" applyFill="1" applyBorder="1" applyAlignment="1">
      <alignment horizontal="right" vertical="center" wrapText="1"/>
    </xf>
    <xf numFmtId="172" fontId="24" fillId="5" borderId="0" xfId="2" applyNumberFormat="1" applyFont="1" applyFill="1" applyBorder="1" applyAlignment="1">
      <alignment horizontal="right" vertical="center" wrapText="1"/>
    </xf>
    <xf numFmtId="172" fontId="24" fillId="6" borderId="0" xfId="2" applyNumberFormat="1" applyFont="1" applyFill="1" applyBorder="1" applyAlignment="1">
      <alignment horizontal="right" vertical="center" wrapText="1"/>
    </xf>
    <xf numFmtId="172" fontId="25" fillId="5" borderId="24" xfId="0" applyNumberFormat="1" applyFont="1" applyFill="1" applyBorder="1" applyAlignment="1">
      <alignment horizontal="right" vertical="center"/>
    </xf>
    <xf numFmtId="172" fontId="25" fillId="5" borderId="25" xfId="0" applyNumberFormat="1" applyFont="1" applyFill="1" applyBorder="1" applyAlignment="1">
      <alignment horizontal="right" vertical="center"/>
    </xf>
    <xf numFmtId="0" fontId="25" fillId="6" borderId="16" xfId="0" applyFont="1" applyFill="1" applyBorder="1" applyAlignment="1">
      <alignment horizontal="left" vertical="center"/>
    </xf>
    <xf numFmtId="172" fontId="24" fillId="6" borderId="16" xfId="0" applyNumberFormat="1" applyFont="1" applyFill="1" applyBorder="1" applyAlignment="1">
      <alignment horizontal="right" vertical="center"/>
    </xf>
    <xf numFmtId="172" fontId="24" fillId="5" borderId="1" xfId="0" applyNumberFormat="1" applyFont="1" applyFill="1" applyBorder="1" applyAlignment="1">
      <alignment horizontal="center" vertical="center"/>
    </xf>
    <xf numFmtId="172" fontId="24" fillId="6" borderId="1" xfId="0" applyNumberFormat="1" applyFont="1" applyFill="1" applyBorder="1" applyAlignment="1">
      <alignment horizontal="center" vertical="center"/>
    </xf>
    <xf numFmtId="17" fontId="25" fillId="5" borderId="29" xfId="0" applyNumberFormat="1" applyFont="1" applyFill="1" applyBorder="1" applyAlignment="1">
      <alignment horizontal="center" vertical="center"/>
    </xf>
    <xf numFmtId="172" fontId="24" fillId="5" borderId="30" xfId="0" applyNumberFormat="1" applyFont="1" applyFill="1" applyBorder="1" applyAlignment="1">
      <alignment horizontal="center" vertical="center"/>
    </xf>
    <xf numFmtId="17" fontId="25" fillId="6" borderId="29" xfId="0" applyNumberFormat="1" applyFont="1" applyFill="1" applyBorder="1" applyAlignment="1">
      <alignment horizontal="center" vertical="center"/>
    </xf>
    <xf numFmtId="172" fontId="24" fillId="6" borderId="30" xfId="0" applyNumberFormat="1" applyFont="1" applyFill="1" applyBorder="1" applyAlignment="1">
      <alignment horizontal="center" vertical="center"/>
    </xf>
    <xf numFmtId="17" fontId="25" fillId="6" borderId="31" xfId="0" applyNumberFormat="1" applyFont="1" applyFill="1" applyBorder="1" applyAlignment="1">
      <alignment horizontal="center" vertical="center"/>
    </xf>
    <xf numFmtId="172" fontId="24" fillId="6" borderId="32" xfId="0" applyNumberFormat="1" applyFont="1" applyFill="1" applyBorder="1" applyAlignment="1">
      <alignment horizontal="center" vertical="center"/>
    </xf>
    <xf numFmtId="172" fontId="24" fillId="6" borderId="33" xfId="0" applyNumberFormat="1" applyFont="1" applyFill="1" applyBorder="1" applyAlignment="1">
      <alignment horizontal="center" vertical="center"/>
    </xf>
    <xf numFmtId="17" fontId="25" fillId="5" borderId="34" xfId="0" applyNumberFormat="1" applyFont="1" applyFill="1" applyBorder="1" applyAlignment="1">
      <alignment horizontal="center" vertical="center"/>
    </xf>
    <xf numFmtId="172" fontId="24" fillId="5" borderId="21" xfId="0" applyNumberFormat="1" applyFont="1" applyFill="1" applyBorder="1" applyAlignment="1">
      <alignment horizontal="center" vertical="center"/>
    </xf>
    <xf numFmtId="172" fontId="24" fillId="5" borderId="35" xfId="0" applyNumberFormat="1" applyFont="1" applyFill="1" applyBorder="1" applyAlignment="1">
      <alignment horizontal="center" vertical="center"/>
    </xf>
    <xf numFmtId="0" fontId="25" fillId="6" borderId="36" xfId="0" applyFont="1" applyFill="1" applyBorder="1" applyAlignment="1">
      <alignment horizontal="center" vertical="center"/>
    </xf>
    <xf numFmtId="172" fontId="25" fillId="6" borderId="27" xfId="0" applyNumberFormat="1" applyFont="1" applyFill="1" applyBorder="1" applyAlignment="1">
      <alignment horizontal="center" vertical="center"/>
    </xf>
    <xf numFmtId="172" fontId="25" fillId="6" borderId="28" xfId="0" applyNumberFormat="1" applyFont="1" applyFill="1" applyBorder="1" applyAlignment="1">
      <alignment horizontal="center" vertical="center"/>
    </xf>
    <xf numFmtId="0" fontId="0" fillId="4" borderId="0" xfId="0" applyFill="1" applyBorder="1"/>
    <xf numFmtId="17" fontId="38" fillId="6" borderId="37" xfId="2" applyNumberFormat="1" applyFont="1" applyFill="1" applyBorder="1" applyAlignment="1">
      <alignment vertical="center"/>
    </xf>
    <xf numFmtId="17" fontId="38" fillId="6" borderId="38" xfId="2" applyNumberFormat="1" applyFont="1" applyFill="1" applyBorder="1" applyAlignment="1">
      <alignment vertical="center"/>
    </xf>
    <xf numFmtId="166" fontId="37" fillId="4" borderId="38" xfId="2" applyFont="1" applyFill="1" applyBorder="1" applyAlignment="1"/>
    <xf numFmtId="166" fontId="37" fillId="4" borderId="38" xfId="2" applyFont="1" applyFill="1" applyBorder="1" applyAlignment="1">
      <alignment vertical="center"/>
    </xf>
    <xf numFmtId="17" fontId="38" fillId="6" borderId="39" xfId="2" applyNumberFormat="1" applyFont="1" applyFill="1" applyBorder="1" applyAlignment="1">
      <alignment vertical="center"/>
    </xf>
    <xf numFmtId="172" fontId="17" fillId="3" borderId="22" xfId="0" applyNumberFormat="1" applyFont="1" applyFill="1" applyBorder="1" applyAlignment="1">
      <alignment horizontal="center" vertical="center"/>
    </xf>
    <xf numFmtId="172" fontId="17" fillId="3" borderId="22" xfId="0" applyNumberFormat="1" applyFont="1" applyFill="1" applyBorder="1" applyAlignment="1">
      <alignment horizontal="center" vertical="center" wrapText="1"/>
    </xf>
    <xf numFmtId="166" fontId="39" fillId="6" borderId="39" xfId="2" applyFont="1" applyFill="1" applyBorder="1" applyAlignment="1">
      <alignment vertical="center"/>
    </xf>
    <xf numFmtId="166" fontId="39" fillId="5" borderId="37" xfId="2" applyFont="1" applyFill="1" applyBorder="1" applyAlignment="1">
      <alignment vertical="center"/>
    </xf>
    <xf numFmtId="166" fontId="39" fillId="6" borderId="37" xfId="2" applyFont="1" applyFill="1" applyBorder="1" applyAlignment="1">
      <alignment vertical="center"/>
    </xf>
    <xf numFmtId="166" fontId="39" fillId="7" borderId="37" xfId="2" applyFont="1" applyFill="1" applyBorder="1" applyAlignment="1">
      <alignment vertical="center"/>
    </xf>
    <xf numFmtId="0" fontId="25" fillId="5" borderId="17" xfId="0" applyFont="1" applyFill="1" applyBorder="1" applyAlignment="1">
      <alignment horizontal="left" vertical="center"/>
    </xf>
    <xf numFmtId="0" fontId="25" fillId="6" borderId="1" xfId="0" applyFont="1" applyFill="1" applyBorder="1" applyAlignment="1">
      <alignment horizontal="left" vertical="center" wrapText="1"/>
    </xf>
    <xf numFmtId="166" fontId="24" fillId="6" borderId="1" xfId="0" applyNumberFormat="1" applyFont="1" applyFill="1" applyBorder="1" applyAlignment="1">
      <alignment vertical="center"/>
    </xf>
    <xf numFmtId="0" fontId="25" fillId="5" borderId="1" xfId="0" applyFont="1" applyFill="1" applyBorder="1" applyAlignment="1">
      <alignment horizontal="left" vertical="center" wrapText="1"/>
    </xf>
    <xf numFmtId="166" fontId="24" fillId="5" borderId="1" xfId="0" applyNumberFormat="1" applyFont="1" applyFill="1" applyBorder="1" applyAlignment="1">
      <alignment vertical="center"/>
    </xf>
    <xf numFmtId="1" fontId="24" fillId="6" borderId="1" xfId="2" applyNumberFormat="1" applyFont="1" applyFill="1" applyBorder="1" applyAlignment="1">
      <alignment vertical="center"/>
    </xf>
    <xf numFmtId="1" fontId="24" fillId="6" borderId="1" xfId="0" applyNumberFormat="1" applyFont="1" applyFill="1" applyBorder="1" applyAlignment="1">
      <alignment vertical="center"/>
    </xf>
    <xf numFmtId="1" fontId="24" fillId="5" borderId="1" xfId="2" applyNumberFormat="1" applyFont="1" applyFill="1" applyBorder="1" applyAlignment="1">
      <alignment vertical="center"/>
    </xf>
    <xf numFmtId="1" fontId="24" fillId="5" borderId="1" xfId="0" applyNumberFormat="1" applyFont="1" applyFill="1" applyBorder="1" applyAlignment="1">
      <alignment vertical="center"/>
    </xf>
    <xf numFmtId="1" fontId="24" fillId="6" borderId="1" xfId="0" applyNumberFormat="1" applyFont="1" applyFill="1" applyBorder="1" applyAlignment="1">
      <alignment horizontal="right" vertical="center"/>
    </xf>
    <xf numFmtId="1" fontId="24" fillId="6" borderId="1" xfId="2" applyNumberFormat="1" applyFont="1" applyFill="1" applyBorder="1" applyAlignment="1">
      <alignment horizontal="right" vertical="center"/>
    </xf>
    <xf numFmtId="0" fontId="25" fillId="6" borderId="41" xfId="0" applyFont="1" applyFill="1" applyBorder="1" applyAlignment="1">
      <alignment horizontal="left" vertical="center"/>
    </xf>
    <xf numFmtId="166" fontId="24" fillId="6" borderId="42" xfId="0" applyNumberFormat="1" applyFont="1" applyFill="1" applyBorder="1" applyAlignment="1">
      <alignment vertical="center"/>
    </xf>
    <xf numFmtId="166" fontId="24" fillId="5" borderId="42" xfId="0" applyNumberFormat="1" applyFont="1" applyFill="1" applyBorder="1" applyAlignment="1">
      <alignment vertical="center"/>
    </xf>
    <xf numFmtId="0" fontId="25" fillId="5" borderId="41" xfId="0" applyFont="1" applyFill="1" applyBorder="1" applyAlignment="1">
      <alignment horizontal="left" vertical="center"/>
    </xf>
    <xf numFmtId="166" fontId="24" fillId="5" borderId="41" xfId="0" applyNumberFormat="1" applyFont="1" applyFill="1" applyBorder="1" applyAlignment="1">
      <alignment vertical="center"/>
    </xf>
    <xf numFmtId="166" fontId="24" fillId="6" borderId="41" xfId="0" applyNumberFormat="1" applyFont="1" applyFill="1" applyBorder="1" applyAlignment="1">
      <alignment vertical="center"/>
    </xf>
    <xf numFmtId="1" fontId="24" fillId="6" borderId="42" xfId="0" applyNumberFormat="1" applyFont="1" applyFill="1" applyBorder="1" applyAlignment="1">
      <alignment vertical="center"/>
    </xf>
    <xf numFmtId="1" fontId="24" fillId="5" borderId="42" xfId="0" applyNumberFormat="1" applyFont="1" applyFill="1" applyBorder="1" applyAlignment="1">
      <alignment vertical="center"/>
    </xf>
    <xf numFmtId="1" fontId="24" fillId="6" borderId="42" xfId="2" applyNumberFormat="1" applyFont="1" applyFill="1" applyBorder="1" applyAlignment="1">
      <alignment horizontal="right" vertical="center"/>
    </xf>
    <xf numFmtId="166" fontId="25" fillId="5" borderId="43" xfId="0" applyNumberFormat="1" applyFont="1" applyFill="1" applyBorder="1" applyAlignment="1">
      <alignment vertical="center"/>
    </xf>
    <xf numFmtId="166" fontId="25" fillId="5" borderId="44" xfId="0" applyNumberFormat="1" applyFont="1" applyFill="1" applyBorder="1" applyAlignment="1">
      <alignment vertical="center"/>
    </xf>
    <xf numFmtId="166" fontId="25" fillId="5" borderId="45" xfId="0" applyNumberFormat="1" applyFont="1" applyFill="1" applyBorder="1" applyAlignment="1">
      <alignment vertical="center"/>
    </xf>
    <xf numFmtId="0" fontId="24" fillId="6" borderId="41" xfId="2" applyNumberFormat="1" applyFont="1" applyFill="1" applyBorder="1" applyAlignment="1">
      <alignment vertical="center"/>
    </xf>
    <xf numFmtId="0" fontId="24" fillId="5" borderId="41" xfId="2" applyNumberFormat="1" applyFont="1" applyFill="1" applyBorder="1" applyAlignment="1">
      <alignment vertical="center"/>
    </xf>
    <xf numFmtId="2" fontId="24" fillId="5" borderId="42" xfId="0" applyNumberFormat="1" applyFont="1" applyFill="1" applyBorder="1" applyAlignment="1">
      <alignment vertical="center"/>
    </xf>
    <xf numFmtId="2" fontId="24" fillId="6" borderId="42" xfId="0" applyNumberFormat="1" applyFont="1" applyFill="1" applyBorder="1" applyAlignment="1">
      <alignment vertical="center"/>
    </xf>
    <xf numFmtId="0" fontId="24" fillId="6" borderId="43" xfId="2" applyNumberFormat="1" applyFont="1" applyFill="1" applyBorder="1" applyAlignment="1">
      <alignment vertical="center"/>
    </xf>
    <xf numFmtId="2" fontId="24" fillId="6" borderId="45" xfId="0" applyNumberFormat="1" applyFont="1" applyFill="1" applyBorder="1" applyAlignment="1">
      <alignment vertical="center"/>
    </xf>
    <xf numFmtId="0" fontId="25" fillId="6" borderId="46" xfId="0" applyFont="1" applyFill="1" applyBorder="1" applyAlignment="1">
      <alignment horizontal="left" vertical="center"/>
    </xf>
    <xf numFmtId="0" fontId="25" fillId="6" borderId="21" xfId="0" applyFont="1" applyFill="1" applyBorder="1" applyAlignment="1">
      <alignment horizontal="left" vertical="center" wrapText="1"/>
    </xf>
    <xf numFmtId="166" fontId="24" fillId="6" borderId="21" xfId="0" applyNumberFormat="1" applyFont="1" applyFill="1" applyBorder="1" applyAlignment="1">
      <alignment vertical="center"/>
    </xf>
    <xf numFmtId="166" fontId="24" fillId="6" borderId="47" xfId="0" applyNumberFormat="1" applyFont="1" applyFill="1" applyBorder="1" applyAlignment="1">
      <alignment vertical="center"/>
    </xf>
    <xf numFmtId="0" fontId="24" fillId="6" borderId="46" xfId="2" applyNumberFormat="1" applyFont="1" applyFill="1" applyBorder="1" applyAlignment="1">
      <alignment vertical="center"/>
    </xf>
    <xf numFmtId="2" fontId="24" fillId="6" borderId="47" xfId="2" applyNumberFormat="1" applyFont="1" applyFill="1" applyBorder="1" applyAlignment="1">
      <alignment vertical="center"/>
    </xf>
    <xf numFmtId="166" fontId="25" fillId="5" borderId="40" xfId="0" applyNumberFormat="1" applyFont="1" applyFill="1" applyBorder="1" applyAlignment="1">
      <alignment horizontal="center" vertical="center"/>
    </xf>
    <xf numFmtId="2" fontId="25" fillId="5" borderId="40" xfId="2" applyNumberFormat="1" applyFont="1" applyFill="1" applyBorder="1" applyAlignment="1">
      <alignment horizontal="center" vertical="center"/>
    </xf>
    <xf numFmtId="0" fontId="25" fillId="5" borderId="48" xfId="0" applyFont="1" applyFill="1" applyBorder="1" applyAlignment="1">
      <alignment horizontal="left" vertical="center"/>
    </xf>
    <xf numFmtId="0" fontId="25" fillId="5" borderId="2" xfId="0" applyFont="1" applyFill="1" applyBorder="1" applyAlignment="1">
      <alignment horizontal="left" vertical="center" wrapText="1"/>
    </xf>
    <xf numFmtId="0" fontId="25" fillId="5" borderId="2" xfId="0" applyFont="1" applyFill="1" applyBorder="1" applyAlignment="1">
      <alignment horizontal="left" vertical="center"/>
    </xf>
    <xf numFmtId="172" fontId="24" fillId="5" borderId="2" xfId="0" applyNumberFormat="1" applyFont="1" applyFill="1" applyBorder="1" applyAlignment="1">
      <alignment horizontal="right" vertical="center" wrapText="1"/>
    </xf>
    <xf numFmtId="172" fontId="24" fillId="5" borderId="2" xfId="2" applyNumberFormat="1" applyFont="1" applyFill="1" applyBorder="1" applyAlignment="1">
      <alignment horizontal="right" vertical="center"/>
    </xf>
    <xf numFmtId="172" fontId="24" fillId="5" borderId="2" xfId="0" applyNumberFormat="1" applyFont="1" applyFill="1" applyBorder="1" applyAlignment="1">
      <alignment horizontal="right" vertical="center"/>
    </xf>
    <xf numFmtId="166" fontId="24" fillId="5" borderId="2" xfId="0" applyNumberFormat="1" applyFont="1" applyFill="1" applyBorder="1" applyAlignment="1">
      <alignment vertical="center"/>
    </xf>
    <xf numFmtId="166" fontId="24" fillId="5" borderId="49" xfId="0" applyNumberFormat="1" applyFont="1" applyFill="1" applyBorder="1" applyAlignment="1">
      <alignment vertical="center"/>
    </xf>
    <xf numFmtId="172" fontId="40" fillId="6" borderId="40" xfId="0" applyNumberFormat="1" applyFont="1" applyFill="1" applyBorder="1" applyAlignment="1">
      <alignment horizontal="center" vertical="center"/>
    </xf>
    <xf numFmtId="166" fontId="40" fillId="6" borderId="40" xfId="0" applyNumberFormat="1"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17" fontId="17" fillId="3" borderId="51" xfId="0" applyNumberFormat="1" applyFont="1" applyFill="1" applyBorder="1" applyAlignment="1">
      <alignment horizontal="center" vertical="center"/>
    </xf>
    <xf numFmtId="17" fontId="17" fillId="3" borderId="52" xfId="0" applyNumberFormat="1" applyFont="1" applyFill="1" applyBorder="1" applyAlignment="1">
      <alignment horizontal="center" vertical="center"/>
    </xf>
    <xf numFmtId="0" fontId="25" fillId="6" borderId="16" xfId="0" applyFont="1" applyFill="1" applyBorder="1" applyAlignment="1">
      <alignment horizontal="left" vertical="center" wrapText="1"/>
    </xf>
    <xf numFmtId="0" fontId="25" fillId="5" borderId="16" xfId="0" applyFont="1" applyFill="1" applyBorder="1" applyAlignment="1">
      <alignment horizontal="left" vertical="center"/>
    </xf>
    <xf numFmtId="172" fontId="24" fillId="6" borderId="16" xfId="2" applyNumberFormat="1" applyFont="1" applyFill="1" applyBorder="1" applyAlignment="1">
      <alignment horizontal="right" vertical="center"/>
    </xf>
    <xf numFmtId="0" fontId="25" fillId="5" borderId="16" xfId="0" applyFont="1" applyFill="1" applyBorder="1" applyAlignment="1">
      <alignment horizontal="left" vertical="center" wrapText="1"/>
    </xf>
    <xf numFmtId="172" fontId="24" fillId="5" borderId="16" xfId="0" applyNumberFormat="1" applyFont="1" applyFill="1" applyBorder="1" applyAlignment="1">
      <alignment horizontal="right" vertical="center" wrapText="1"/>
    </xf>
    <xf numFmtId="0" fontId="25" fillId="6" borderId="17" xfId="0" applyFont="1" applyFill="1" applyBorder="1" applyAlignment="1">
      <alignment horizontal="left" vertical="center" wrapText="1"/>
    </xf>
    <xf numFmtId="172" fontId="24" fillId="6" borderId="17" xfId="2" applyNumberFormat="1" applyFont="1" applyFill="1" applyBorder="1" applyAlignment="1">
      <alignment horizontal="right" vertical="center"/>
    </xf>
    <xf numFmtId="3" fontId="25" fillId="5" borderId="17" xfId="0" applyNumberFormat="1" applyFont="1" applyFill="1" applyBorder="1" applyAlignment="1">
      <alignment horizontal="left" vertical="center"/>
    </xf>
    <xf numFmtId="0" fontId="25" fillId="5" borderId="17" xfId="0" applyFont="1" applyFill="1" applyBorder="1" applyAlignment="1">
      <alignment horizontal="left" vertical="center" wrapText="1"/>
    </xf>
    <xf numFmtId="0" fontId="25" fillId="6" borderId="53" xfId="0" applyFont="1" applyFill="1" applyBorder="1" applyAlignment="1">
      <alignment horizontal="left" vertical="center"/>
    </xf>
    <xf numFmtId="172" fontId="24" fillId="6" borderId="53" xfId="0" applyNumberFormat="1" applyFont="1" applyFill="1" applyBorder="1" applyAlignment="1">
      <alignment horizontal="right" vertical="center"/>
    </xf>
    <xf numFmtId="0" fontId="25" fillId="6" borderId="54" xfId="0" applyFont="1" applyFill="1" applyBorder="1" applyAlignment="1">
      <alignment horizontal="left" vertical="center"/>
    </xf>
    <xf numFmtId="172" fontId="24" fillId="6" borderId="55" xfId="2" applyNumberFormat="1" applyFont="1" applyFill="1" applyBorder="1" applyAlignment="1">
      <alignment horizontal="right" vertical="center"/>
    </xf>
    <xf numFmtId="0" fontId="25" fillId="5" borderId="56" xfId="0" applyFont="1" applyFill="1" applyBorder="1" applyAlignment="1">
      <alignment horizontal="left" vertical="center"/>
    </xf>
    <xf numFmtId="172" fontId="24" fillId="5" borderId="57" xfId="0" applyNumberFormat="1" applyFont="1" applyFill="1" applyBorder="1" applyAlignment="1">
      <alignment horizontal="right" vertical="center"/>
    </xf>
    <xf numFmtId="0" fontId="25" fillId="6" borderId="56" xfId="0" applyFont="1" applyFill="1" applyBorder="1" applyAlignment="1">
      <alignment horizontal="left" vertical="center"/>
    </xf>
    <xf numFmtId="172" fontId="24" fillId="6" borderId="57" xfId="2" applyNumberFormat="1" applyFont="1" applyFill="1" applyBorder="1" applyAlignment="1">
      <alignment horizontal="right" vertical="center"/>
    </xf>
    <xf numFmtId="172" fontId="24" fillId="5" borderId="57" xfId="2" applyNumberFormat="1" applyFont="1" applyFill="1" applyBorder="1" applyAlignment="1">
      <alignment horizontal="right" vertical="center"/>
    </xf>
    <xf numFmtId="172" fontId="24" fillId="6" borderId="57" xfId="0" applyNumberFormat="1" applyFont="1" applyFill="1" applyBorder="1" applyAlignment="1">
      <alignment horizontal="right" vertical="center"/>
    </xf>
    <xf numFmtId="0" fontId="25" fillId="6" borderId="58" xfId="0" applyFont="1" applyFill="1" applyBorder="1" applyAlignment="1">
      <alignment horizontal="left" vertical="center"/>
    </xf>
    <xf numFmtId="172" fontId="24" fillId="6" borderId="59" xfId="0" applyNumberFormat="1" applyFont="1" applyFill="1" applyBorder="1" applyAlignment="1">
      <alignment horizontal="right" vertical="center"/>
    </xf>
    <xf numFmtId="0" fontId="17" fillId="3" borderId="60" xfId="0" applyFont="1" applyFill="1" applyBorder="1" applyAlignment="1">
      <alignment horizontal="center" vertical="center"/>
    </xf>
    <xf numFmtId="0" fontId="17" fillId="3" borderId="61" xfId="0" applyFont="1" applyFill="1" applyBorder="1" applyAlignment="1">
      <alignment horizontal="center" vertical="center"/>
    </xf>
    <xf numFmtId="41" fontId="17" fillId="3" borderId="61" xfId="0" applyNumberFormat="1" applyFont="1" applyFill="1" applyBorder="1" applyAlignment="1">
      <alignment horizontal="center" vertical="center"/>
    </xf>
    <xf numFmtId="41" fontId="17" fillId="3" borderId="62" xfId="0" applyNumberFormat="1" applyFont="1" applyFill="1" applyBorder="1" applyAlignment="1">
      <alignment horizontal="center" vertical="center"/>
    </xf>
    <xf numFmtId="172" fontId="25" fillId="5" borderId="64" xfId="2" applyNumberFormat="1" applyFont="1" applyFill="1" applyBorder="1" applyAlignment="1">
      <alignment horizontal="right" vertical="center"/>
    </xf>
    <xf numFmtId="172" fontId="25" fillId="5" borderId="65" xfId="2" applyNumberFormat="1" applyFont="1" applyFill="1" applyBorder="1" applyAlignment="1">
      <alignment horizontal="right" vertical="center"/>
    </xf>
    <xf numFmtId="0" fontId="25" fillId="5" borderId="54" xfId="0" applyFont="1" applyFill="1" applyBorder="1" applyAlignment="1">
      <alignment horizontal="left" vertical="center"/>
    </xf>
    <xf numFmtId="172" fontId="24" fillId="5" borderId="55" xfId="2" applyNumberFormat="1" applyFont="1" applyFill="1" applyBorder="1" applyAlignment="1">
      <alignment horizontal="right" vertical="center"/>
    </xf>
    <xf numFmtId="172" fontId="24" fillId="6" borderId="59" xfId="2" applyNumberFormat="1" applyFont="1" applyFill="1" applyBorder="1" applyAlignment="1">
      <alignment horizontal="right" vertical="center"/>
    </xf>
    <xf numFmtId="0" fontId="25" fillId="6" borderId="63" xfId="0" applyFont="1" applyFill="1" applyBorder="1" applyAlignment="1">
      <alignment horizontal="left" vertical="center"/>
    </xf>
    <xf numFmtId="0" fontId="25" fillId="6" borderId="64" xfId="0" applyFont="1" applyFill="1" applyBorder="1" applyAlignment="1">
      <alignment horizontal="left" vertical="center"/>
    </xf>
    <xf numFmtId="172" fontId="25" fillId="6" borderId="64" xfId="0" applyNumberFormat="1" applyFont="1" applyFill="1" applyBorder="1" applyAlignment="1">
      <alignment horizontal="right" vertical="center"/>
    </xf>
    <xf numFmtId="172" fontId="25" fillId="6" borderId="65" xfId="0" applyNumberFormat="1" applyFont="1" applyFill="1" applyBorder="1" applyAlignment="1">
      <alignment horizontal="right" vertical="center"/>
    </xf>
    <xf numFmtId="172" fontId="24" fillId="5" borderId="55" xfId="0" applyNumberFormat="1" applyFont="1" applyFill="1" applyBorder="1" applyAlignment="1">
      <alignment horizontal="right" vertical="center"/>
    </xf>
    <xf numFmtId="0" fontId="25" fillId="5" borderId="58" xfId="0" applyFont="1" applyFill="1" applyBorder="1" applyAlignment="1">
      <alignment horizontal="left" vertical="center"/>
    </xf>
    <xf numFmtId="172" fontId="24" fillId="5" borderId="59" xfId="0" applyNumberFormat="1" applyFont="1" applyFill="1" applyBorder="1" applyAlignment="1">
      <alignment horizontal="right" vertical="center" wrapText="1"/>
    </xf>
    <xf numFmtId="172" fontId="25" fillId="6" borderId="64" xfId="2" applyNumberFormat="1" applyFont="1" applyFill="1" applyBorder="1" applyAlignment="1">
      <alignment horizontal="right" vertical="center"/>
    </xf>
    <xf numFmtId="172" fontId="25" fillId="6" borderId="65" xfId="2" applyNumberFormat="1" applyFont="1" applyFill="1" applyBorder="1" applyAlignment="1">
      <alignment horizontal="right" vertical="center"/>
    </xf>
    <xf numFmtId="172" fontId="24" fillId="6" borderId="55" xfId="0" applyNumberFormat="1" applyFont="1" applyFill="1" applyBorder="1" applyAlignment="1">
      <alignment horizontal="right" vertical="center"/>
    </xf>
    <xf numFmtId="172" fontId="24" fillId="5" borderId="64" xfId="0" applyNumberFormat="1" applyFont="1" applyFill="1" applyBorder="1" applyAlignment="1">
      <alignment horizontal="right" vertical="center"/>
    </xf>
    <xf numFmtId="172" fontId="24" fillId="5" borderId="65" xfId="0" applyNumberFormat="1" applyFont="1" applyFill="1" applyBorder="1" applyAlignment="1">
      <alignment horizontal="right" vertical="center"/>
    </xf>
    <xf numFmtId="0" fontId="25" fillId="5" borderId="63" xfId="0" applyFont="1" applyFill="1" applyBorder="1" applyAlignment="1">
      <alignment horizontal="left" vertical="center"/>
    </xf>
    <xf numFmtId="166" fontId="25" fillId="5" borderId="64" xfId="2" applyFont="1" applyFill="1" applyBorder="1" applyAlignment="1">
      <alignment horizontal="left" vertical="center" wrapText="1"/>
    </xf>
    <xf numFmtId="0" fontId="25" fillId="5" borderId="64" xfId="0" applyFont="1" applyFill="1" applyBorder="1" applyAlignment="1">
      <alignment horizontal="left" vertical="center"/>
    </xf>
    <xf numFmtId="172" fontId="25" fillId="5" borderId="64" xfId="0" applyNumberFormat="1" applyFont="1" applyFill="1" applyBorder="1" applyAlignment="1">
      <alignment horizontal="right" vertical="center"/>
    </xf>
    <xf numFmtId="172" fontId="25" fillId="5" borderId="65" xfId="0" applyNumberFormat="1" applyFont="1" applyFill="1" applyBorder="1" applyAlignment="1">
      <alignment horizontal="right" vertical="center"/>
    </xf>
    <xf numFmtId="0" fontId="17" fillId="3" borderId="67" xfId="0" applyFont="1" applyFill="1" applyBorder="1" applyAlignment="1">
      <alignment horizontal="center" vertical="center" wrapText="1"/>
    </xf>
    <xf numFmtId="17" fontId="17" fillId="3" borderId="67" xfId="0" applyNumberFormat="1" applyFont="1" applyFill="1" applyBorder="1" applyAlignment="1">
      <alignment horizontal="center" vertical="center"/>
    </xf>
    <xf numFmtId="17" fontId="17" fillId="3" borderId="68" xfId="0" applyNumberFormat="1" applyFont="1" applyFill="1" applyBorder="1" applyAlignment="1">
      <alignment horizontal="center" vertical="center"/>
    </xf>
    <xf numFmtId="172" fontId="24" fillId="6" borderId="70" xfId="0" applyNumberFormat="1" applyFont="1" applyFill="1" applyBorder="1" applyAlignment="1">
      <alignment horizontal="right" vertical="center" wrapText="1"/>
    </xf>
    <xf numFmtId="172" fontId="24" fillId="6" borderId="70" xfId="2" applyNumberFormat="1" applyFont="1" applyFill="1" applyBorder="1" applyAlignment="1">
      <alignment horizontal="right" vertical="center"/>
    </xf>
    <xf numFmtId="172" fontId="24" fillId="6" borderId="70" xfId="2" applyNumberFormat="1" applyFont="1" applyFill="1" applyBorder="1" applyAlignment="1">
      <alignment horizontal="right" vertical="center" wrapText="1"/>
    </xf>
    <xf numFmtId="172" fontId="24" fillId="6" borderId="70" xfId="0" applyNumberFormat="1" applyFont="1" applyFill="1" applyBorder="1" applyAlignment="1">
      <alignment horizontal="right" vertical="center"/>
    </xf>
    <xf numFmtId="172" fontId="24" fillId="6" borderId="71" xfId="0" applyNumberFormat="1" applyFont="1" applyFill="1" applyBorder="1" applyAlignment="1">
      <alignment horizontal="right" vertical="center"/>
    </xf>
    <xf numFmtId="172" fontId="24" fillId="5" borderId="73" xfId="0" applyNumberFormat="1" applyFont="1" applyFill="1" applyBorder="1" applyAlignment="1">
      <alignment horizontal="right" vertical="center"/>
    </xf>
    <xf numFmtId="172" fontId="24" fillId="6" borderId="73" xfId="0" applyNumberFormat="1" applyFont="1" applyFill="1" applyBorder="1" applyAlignment="1">
      <alignment horizontal="right" vertical="center"/>
    </xf>
    <xf numFmtId="172" fontId="25" fillId="6" borderId="75" xfId="0" applyNumberFormat="1" applyFont="1" applyFill="1" applyBorder="1" applyAlignment="1">
      <alignment horizontal="right" vertical="center"/>
    </xf>
    <xf numFmtId="172" fontId="25" fillId="6" borderId="75" xfId="2" applyNumberFormat="1" applyFont="1" applyFill="1" applyBorder="1" applyAlignment="1">
      <alignment horizontal="right" vertical="center"/>
    </xf>
    <xf numFmtId="172" fontId="25" fillId="6" borderId="75" xfId="2" applyNumberFormat="1" applyFont="1" applyFill="1" applyBorder="1" applyAlignment="1">
      <alignment horizontal="right" vertical="center" wrapText="1"/>
    </xf>
    <xf numFmtId="172" fontId="25" fillId="6" borderId="76" xfId="2" applyNumberFormat="1" applyFont="1" applyFill="1" applyBorder="1" applyAlignment="1">
      <alignment horizontal="right" vertical="center" wrapText="1"/>
    </xf>
    <xf numFmtId="172" fontId="24" fillId="5" borderId="70" xfId="0" applyNumberFormat="1" applyFont="1" applyFill="1" applyBorder="1" applyAlignment="1">
      <alignment horizontal="right" vertical="center"/>
    </xf>
    <xf numFmtId="172" fontId="24" fillId="5" borderId="70" xfId="2" applyNumberFormat="1" applyFont="1" applyFill="1" applyBorder="1" applyAlignment="1">
      <alignment horizontal="right" vertical="center"/>
    </xf>
    <xf numFmtId="172" fontId="24" fillId="5" borderId="71" xfId="0" applyNumberFormat="1" applyFont="1" applyFill="1" applyBorder="1" applyAlignment="1">
      <alignment horizontal="right" vertical="center"/>
    </xf>
    <xf numFmtId="172" fontId="25" fillId="5" borderId="75" xfId="0" applyNumberFormat="1" applyFont="1" applyFill="1" applyBorder="1" applyAlignment="1">
      <alignment horizontal="right" vertical="center"/>
    </xf>
    <xf numFmtId="172" fontId="24" fillId="5" borderId="75" xfId="0" applyNumberFormat="1" applyFont="1" applyFill="1" applyBorder="1" applyAlignment="1">
      <alignment horizontal="right" vertical="center"/>
    </xf>
    <xf numFmtId="172" fontId="25" fillId="5" borderId="76" xfId="0" applyNumberFormat="1" applyFont="1" applyFill="1" applyBorder="1" applyAlignment="1">
      <alignment horizontal="right" vertical="center"/>
    </xf>
    <xf numFmtId="172" fontId="24" fillId="5" borderId="70" xfId="0" applyNumberFormat="1" applyFont="1" applyFill="1" applyBorder="1" applyAlignment="1">
      <alignment horizontal="right" vertical="center" wrapText="1"/>
    </xf>
    <xf numFmtId="172" fontId="24" fillId="5" borderId="70" xfId="9" applyNumberFormat="1" applyFont="1" applyFill="1" applyBorder="1" applyAlignment="1">
      <alignment horizontal="right" vertical="center" wrapText="1"/>
    </xf>
    <xf numFmtId="172" fontId="24" fillId="5" borderId="71" xfId="9" applyNumberFormat="1" applyFont="1" applyFill="1" applyBorder="1" applyAlignment="1">
      <alignment horizontal="right" vertical="center" wrapText="1"/>
    </xf>
    <xf numFmtId="172" fontId="24" fillId="6" borderId="73" xfId="9" applyNumberFormat="1" applyFont="1" applyFill="1" applyBorder="1" applyAlignment="1">
      <alignment horizontal="right" vertical="center" wrapText="1"/>
    </xf>
    <xf numFmtId="172" fontId="24" fillId="5" borderId="73" xfId="9" applyNumberFormat="1" applyFont="1" applyFill="1" applyBorder="1" applyAlignment="1">
      <alignment horizontal="right" vertical="center" wrapText="1"/>
    </xf>
    <xf numFmtId="172" fontId="25" fillId="6" borderId="76" xfId="2" applyNumberFormat="1" applyFont="1" applyFill="1" applyBorder="1" applyAlignment="1">
      <alignment horizontal="right" vertical="center"/>
    </xf>
    <xf numFmtId="166" fontId="24" fillId="6" borderId="46" xfId="0" applyNumberFormat="1" applyFont="1" applyFill="1" applyBorder="1" applyAlignment="1">
      <alignment vertical="center"/>
    </xf>
    <xf numFmtId="1" fontId="24" fillId="6" borderId="21" xfId="2" applyNumberFormat="1" applyFont="1" applyFill="1" applyBorder="1" applyAlignment="1">
      <alignment vertical="center"/>
    </xf>
    <xf numFmtId="1" fontId="24" fillId="6" borderId="21" xfId="0" applyNumberFormat="1" applyFont="1" applyFill="1" applyBorder="1" applyAlignment="1">
      <alignment vertical="center"/>
    </xf>
    <xf numFmtId="1" fontId="24" fillId="6" borderId="47" xfId="0" applyNumberFormat="1" applyFont="1" applyFill="1" applyBorder="1" applyAlignment="1">
      <alignment vertical="center"/>
    </xf>
    <xf numFmtId="164" fontId="24" fillId="6" borderId="0" xfId="0" applyNumberFormat="1" applyFont="1" applyFill="1" applyBorder="1" applyAlignment="1">
      <alignment horizontal="center" vertical="center"/>
    </xf>
    <xf numFmtId="166" fontId="24" fillId="6" borderId="0" xfId="0" applyNumberFormat="1" applyFont="1" applyFill="1" applyBorder="1" applyAlignment="1">
      <alignment horizontal="center" vertical="center"/>
    </xf>
    <xf numFmtId="41" fontId="24" fillId="6" borderId="0" xfId="0" applyNumberFormat="1" applyFont="1" applyFill="1" applyBorder="1" applyAlignment="1">
      <alignment horizontal="center" vertical="center"/>
    </xf>
    <xf numFmtId="164" fontId="24" fillId="5" borderId="0" xfId="0" applyNumberFormat="1" applyFont="1" applyFill="1" applyBorder="1" applyAlignment="1">
      <alignment horizontal="center" vertical="center"/>
    </xf>
    <xf numFmtId="166" fontId="24" fillId="5" borderId="0" xfId="0" applyNumberFormat="1" applyFont="1" applyFill="1" applyBorder="1" applyAlignment="1">
      <alignment horizontal="center" vertical="center"/>
    </xf>
    <xf numFmtId="41" fontId="24" fillId="5" borderId="0" xfId="0" applyNumberFormat="1" applyFont="1" applyFill="1" applyBorder="1" applyAlignment="1">
      <alignment horizontal="center" vertical="center"/>
    </xf>
    <xf numFmtId="0" fontId="17" fillId="3" borderId="69" xfId="0" applyFont="1" applyFill="1" applyBorder="1" applyAlignment="1">
      <alignment horizontal="center" vertical="center"/>
    </xf>
    <xf numFmtId="17" fontId="17" fillId="3" borderId="70" xfId="0" applyNumberFormat="1" applyFont="1" applyFill="1" applyBorder="1" applyAlignment="1">
      <alignment horizontal="center" vertical="center"/>
    </xf>
    <xf numFmtId="17" fontId="17" fillId="3" borderId="71" xfId="0" applyNumberFormat="1" applyFont="1" applyFill="1" applyBorder="1" applyAlignment="1">
      <alignment horizontal="center" vertical="center"/>
    </xf>
    <xf numFmtId="0" fontId="24" fillId="6" borderId="72" xfId="0" applyFont="1" applyFill="1" applyBorder="1" applyAlignment="1">
      <alignment horizontal="left" vertical="center"/>
    </xf>
    <xf numFmtId="41" fontId="24" fillId="6" borderId="73" xfId="0" applyNumberFormat="1" applyFont="1" applyFill="1" applyBorder="1" applyAlignment="1">
      <alignment horizontal="center" vertical="center"/>
    </xf>
    <xf numFmtId="166" fontId="24" fillId="5" borderId="72" xfId="0" applyNumberFormat="1" applyFont="1" applyFill="1" applyBorder="1" applyAlignment="1">
      <alignment horizontal="left" vertical="center"/>
    </xf>
    <xf numFmtId="41" fontId="24" fillId="5" borderId="73" xfId="0" applyNumberFormat="1" applyFont="1" applyFill="1" applyBorder="1" applyAlignment="1">
      <alignment horizontal="center" vertical="center"/>
    </xf>
    <xf numFmtId="166" fontId="24" fillId="6" borderId="72" xfId="0" applyNumberFormat="1" applyFont="1" applyFill="1" applyBorder="1" applyAlignment="1">
      <alignment horizontal="left" vertical="center"/>
    </xf>
    <xf numFmtId="166" fontId="25" fillId="6" borderId="74" xfId="0" applyNumberFormat="1" applyFont="1" applyFill="1" applyBorder="1" applyAlignment="1">
      <alignment vertical="center"/>
    </xf>
    <xf numFmtId="164" fontId="25" fillId="6" borderId="75" xfId="0" applyNumberFormat="1" applyFont="1" applyFill="1" applyBorder="1" applyAlignment="1">
      <alignment vertical="center"/>
    </xf>
    <xf numFmtId="164" fontId="25" fillId="6" borderId="76" xfId="0" applyNumberFormat="1" applyFont="1" applyFill="1" applyBorder="1" applyAlignment="1">
      <alignment vertical="center"/>
    </xf>
    <xf numFmtId="0" fontId="41" fillId="3" borderId="69" xfId="0" applyFont="1" applyFill="1" applyBorder="1" applyAlignment="1">
      <alignment horizontal="center" vertical="center"/>
    </xf>
    <xf numFmtId="0" fontId="43" fillId="5" borderId="0" xfId="0" applyFont="1" applyFill="1" applyAlignment="1">
      <alignment vertical="center"/>
    </xf>
    <xf numFmtId="166" fontId="15" fillId="5" borderId="0" xfId="2" applyFont="1" applyFill="1" applyAlignment="1">
      <alignment vertical="center"/>
    </xf>
    <xf numFmtId="166" fontId="15" fillId="4" borderId="0" xfId="2" applyFont="1" applyFill="1" applyAlignment="1">
      <alignment vertical="center"/>
    </xf>
    <xf numFmtId="0" fontId="15" fillId="4" borderId="0" xfId="0" applyFont="1" applyFill="1" applyAlignment="1">
      <alignment horizontal="center" vertical="center"/>
    </xf>
    <xf numFmtId="0" fontId="0" fillId="4" borderId="0" xfId="0" applyFill="1" applyAlignment="1">
      <alignment horizontal="center"/>
    </xf>
    <xf numFmtId="166" fontId="42" fillId="5" borderId="0" xfId="2" applyFont="1" applyFill="1" applyAlignment="1">
      <alignment horizontal="center" vertical="center"/>
    </xf>
    <xf numFmtId="166" fontId="15" fillId="5" borderId="0" xfId="2" applyFont="1" applyFill="1" applyAlignment="1">
      <alignment horizontal="center" vertical="center"/>
    </xf>
    <xf numFmtId="49" fontId="15" fillId="5" borderId="0" xfId="0" applyNumberFormat="1" applyFont="1" applyFill="1" applyAlignment="1">
      <alignment horizontal="center" vertical="center"/>
    </xf>
    <xf numFmtId="0" fontId="17" fillId="3" borderId="10" xfId="0" applyFont="1" applyFill="1" applyBorder="1" applyAlignment="1">
      <alignment horizontal="center" vertical="center"/>
    </xf>
    <xf numFmtId="0" fontId="17" fillId="3" borderId="12" xfId="0" applyFont="1" applyFill="1" applyBorder="1" applyAlignment="1">
      <alignment horizontal="center" vertical="center"/>
    </xf>
    <xf numFmtId="0" fontId="27" fillId="8" borderId="0" xfId="0" applyFont="1" applyFill="1" applyAlignment="1">
      <alignment horizontal="center" vertical="center"/>
    </xf>
    <xf numFmtId="0" fontId="29" fillId="4" borderId="0" xfId="0" applyFont="1" applyFill="1" applyAlignment="1">
      <alignment vertical="center"/>
    </xf>
    <xf numFmtId="0" fontId="30" fillId="4" borderId="0" xfId="0" applyFont="1" applyFill="1"/>
    <xf numFmtId="0" fontId="36" fillId="3" borderId="0" xfId="16" quotePrefix="1" applyFill="1" applyAlignment="1">
      <alignment horizontal="center" vertical="center"/>
    </xf>
    <xf numFmtId="0" fontId="14" fillId="3" borderId="0" xfId="0" applyFont="1" applyFill="1" applyAlignment="1">
      <alignment horizontal="center" vertical="center"/>
    </xf>
    <xf numFmtId="0" fontId="6" fillId="4" borderId="1" xfId="0" applyFont="1" applyFill="1" applyBorder="1" applyAlignment="1">
      <alignment horizontal="left"/>
    </xf>
    <xf numFmtId="0" fontId="17" fillId="3" borderId="22" xfId="0" applyFont="1" applyFill="1" applyBorder="1" applyAlignment="1">
      <alignment horizontal="center" vertical="center" wrapText="1"/>
    </xf>
    <xf numFmtId="172" fontId="17" fillId="3" borderId="22" xfId="0" applyNumberFormat="1" applyFont="1" applyFill="1" applyBorder="1" applyAlignment="1">
      <alignment horizontal="center" vertical="center"/>
    </xf>
    <xf numFmtId="172" fontId="17" fillId="3" borderId="22" xfId="0" applyNumberFormat="1" applyFont="1" applyFill="1" applyBorder="1" applyAlignment="1">
      <alignment horizontal="center" vertical="center" wrapText="1"/>
    </xf>
    <xf numFmtId="0" fontId="27" fillId="4" borderId="0" xfId="0" applyFont="1" applyFill="1" applyAlignment="1">
      <alignment horizontal="left" vertical="center"/>
    </xf>
    <xf numFmtId="0" fontId="18" fillId="4" borderId="0" xfId="0" applyFont="1" applyFill="1" applyAlignment="1">
      <alignment horizontal="left" vertical="center"/>
    </xf>
    <xf numFmtId="0" fontId="11" fillId="4" borderId="0" xfId="0" applyFont="1" applyFill="1" applyAlignment="1">
      <alignment horizontal="left" vertical="center"/>
    </xf>
    <xf numFmtId="0" fontId="35" fillId="4" borderId="0" xfId="0" applyFont="1" applyFill="1" applyAlignment="1">
      <alignment horizontal="left"/>
    </xf>
    <xf numFmtId="0" fontId="19" fillId="4" borderId="0" xfId="0" applyFont="1" applyFill="1" applyAlignment="1">
      <alignment horizontal="left"/>
    </xf>
    <xf numFmtId="0" fontId="36" fillId="8" borderId="0" xfId="16" quotePrefix="1" applyFill="1" applyAlignment="1">
      <alignment horizontal="center" vertical="center"/>
    </xf>
    <xf numFmtId="0" fontId="25" fillId="8" borderId="0" xfId="0" applyFont="1" applyFill="1" applyAlignment="1">
      <alignment horizontal="center" vertical="center"/>
    </xf>
    <xf numFmtId="0" fontId="17" fillId="3" borderId="0" xfId="0" applyFont="1" applyFill="1" applyAlignment="1">
      <alignment horizontal="center" vertical="center"/>
    </xf>
    <xf numFmtId="0" fontId="25" fillId="5" borderId="36"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28" xfId="0" applyFont="1" applyFill="1" applyBorder="1" applyAlignment="1">
      <alignment horizontal="center" vertical="center"/>
    </xf>
    <xf numFmtId="0" fontId="25" fillId="5" borderId="23" xfId="0" applyFont="1" applyFill="1" applyBorder="1" applyAlignment="1">
      <alignment horizontal="center" vertical="center"/>
    </xf>
    <xf numFmtId="0" fontId="25" fillId="5" borderId="24" xfId="0" applyFont="1" applyFill="1" applyBorder="1" applyAlignment="1">
      <alignment horizontal="center" vertical="center"/>
    </xf>
    <xf numFmtId="0" fontId="17" fillId="3" borderId="26" xfId="0" applyFont="1" applyFill="1" applyBorder="1" applyAlignment="1">
      <alignment horizontal="center" vertical="center" wrapText="1"/>
    </xf>
    <xf numFmtId="0" fontId="17" fillId="3" borderId="66" xfId="0" applyFont="1" applyFill="1" applyBorder="1" applyAlignment="1">
      <alignment horizontal="center" vertical="center" wrapText="1"/>
    </xf>
    <xf numFmtId="0" fontId="25" fillId="6" borderId="69" xfId="0" applyFont="1" applyFill="1" applyBorder="1" applyAlignment="1">
      <alignment horizontal="center" vertical="center"/>
    </xf>
    <xf numFmtId="0" fontId="25" fillId="6" borderId="70" xfId="0" applyFont="1" applyFill="1" applyBorder="1" applyAlignment="1">
      <alignment horizontal="center" vertical="center"/>
    </xf>
    <xf numFmtId="0" fontId="25" fillId="6" borderId="72" xfId="0" applyFont="1" applyFill="1" applyBorder="1" applyAlignment="1">
      <alignment horizontal="center" vertical="center"/>
    </xf>
    <xf numFmtId="0" fontId="25" fillId="6" borderId="0" xfId="0" applyFont="1" applyFill="1" applyBorder="1" applyAlignment="1">
      <alignment horizontal="center" vertical="center"/>
    </xf>
    <xf numFmtId="0" fontId="25" fillId="6" borderId="74" xfId="0" applyFont="1" applyFill="1" applyBorder="1" applyAlignment="1">
      <alignment horizontal="center" vertical="center"/>
    </xf>
    <xf numFmtId="0" fontId="25" fillId="6" borderId="75" xfId="0" applyFont="1" applyFill="1" applyBorder="1" applyAlignment="1">
      <alignment horizontal="center" vertical="center"/>
    </xf>
    <xf numFmtId="0" fontId="25" fillId="5" borderId="69" xfId="0" applyFont="1" applyFill="1" applyBorder="1" applyAlignment="1">
      <alignment horizontal="center" vertical="center"/>
    </xf>
    <xf numFmtId="0" fontId="25" fillId="5" borderId="70" xfId="0" applyFont="1" applyFill="1" applyBorder="1" applyAlignment="1">
      <alignment horizontal="center" vertical="center"/>
    </xf>
    <xf numFmtId="0" fontId="25" fillId="5" borderId="72"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74" xfId="0" applyFont="1" applyFill="1" applyBorder="1" applyAlignment="1">
      <alignment horizontal="center" vertical="center"/>
    </xf>
    <xf numFmtId="0" fontId="25" fillId="5" borderId="75" xfId="0" applyFont="1" applyFill="1" applyBorder="1" applyAlignment="1">
      <alignment horizontal="center" vertical="center"/>
    </xf>
    <xf numFmtId="0" fontId="25" fillId="6" borderId="1"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41" xfId="0" applyFont="1" applyFill="1" applyBorder="1" applyAlignment="1">
      <alignment horizontal="left" vertical="center"/>
    </xf>
    <xf numFmtId="0" fontId="25" fillId="6" borderId="41" xfId="0" applyFont="1" applyFill="1" applyBorder="1" applyAlignment="1">
      <alignment horizontal="left" vertical="center"/>
    </xf>
    <xf numFmtId="172" fontId="24" fillId="5" borderId="1" xfId="0" applyNumberFormat="1" applyFont="1" applyFill="1" applyBorder="1" applyAlignment="1">
      <alignment horizontal="right" vertical="center"/>
    </xf>
    <xf numFmtId="172" fontId="24" fillId="6" borderId="1" xfId="0" applyNumberFormat="1" applyFont="1" applyFill="1" applyBorder="1" applyAlignment="1">
      <alignment horizontal="right" vertical="center"/>
    </xf>
    <xf numFmtId="0" fontId="40" fillId="6" borderId="40" xfId="0" applyFont="1" applyFill="1" applyBorder="1" applyAlignment="1">
      <alignment horizontal="center" vertical="center"/>
    </xf>
    <xf numFmtId="172" fontId="40" fillId="6" borderId="40" xfId="0" applyNumberFormat="1" applyFont="1" applyFill="1" applyBorder="1" applyAlignment="1">
      <alignment horizontal="center" vertical="center"/>
    </xf>
    <xf numFmtId="0" fontId="25" fillId="6" borderId="1" xfId="0" applyFont="1" applyFill="1" applyBorder="1" applyAlignment="1">
      <alignment horizontal="left" vertical="center"/>
    </xf>
    <xf numFmtId="0" fontId="25" fillId="5" borderId="1" xfId="0" applyFont="1" applyFill="1" applyBorder="1" applyAlignment="1">
      <alignment horizontal="left" vertical="center"/>
    </xf>
    <xf numFmtId="172" fontId="24" fillId="5" borderId="1" xfId="0" applyNumberFormat="1" applyFont="1" applyFill="1" applyBorder="1" applyAlignment="1">
      <alignment horizontal="right" vertical="center" wrapText="1"/>
    </xf>
    <xf numFmtId="172" fontId="24" fillId="6" borderId="1" xfId="0" applyNumberFormat="1" applyFont="1" applyFill="1" applyBorder="1" applyAlignment="1">
      <alignment horizontal="right" vertical="center" wrapText="1"/>
    </xf>
    <xf numFmtId="0" fontId="25" fillId="6" borderId="40" xfId="0" applyFont="1" applyFill="1" applyBorder="1" applyAlignment="1">
      <alignment horizontal="center" vertical="center"/>
    </xf>
    <xf numFmtId="0" fontId="25" fillId="5" borderId="63" xfId="0" applyFont="1" applyFill="1" applyBorder="1" applyAlignment="1">
      <alignment horizontal="left" vertical="center"/>
    </xf>
    <xf numFmtId="0" fontId="25" fillId="5" borderId="64" xfId="0" applyFont="1" applyFill="1" applyBorder="1" applyAlignment="1">
      <alignment horizontal="left" vertical="center"/>
    </xf>
    <xf numFmtId="0" fontId="25" fillId="6" borderId="63" xfId="0" applyFont="1" applyFill="1" applyBorder="1" applyAlignment="1">
      <alignment horizontal="left" vertical="center"/>
    </xf>
    <xf numFmtId="0" fontId="25" fillId="6" borderId="64" xfId="0" applyFont="1" applyFill="1" applyBorder="1" applyAlignment="1">
      <alignment horizontal="left" vertical="center"/>
    </xf>
    <xf numFmtId="173" fontId="24" fillId="5" borderId="8" xfId="2" applyNumberFormat="1" applyFont="1" applyFill="1" applyBorder="1" applyAlignment="1">
      <alignment horizontal="right" vertical="center"/>
    </xf>
    <xf numFmtId="173" fontId="24" fillId="6" borderId="16" xfId="2" applyNumberFormat="1" applyFont="1" applyFill="1" applyBorder="1" applyAlignment="1">
      <alignment horizontal="right" vertical="center"/>
    </xf>
    <xf numFmtId="0" fontId="17" fillId="3" borderId="7" xfId="0" applyFont="1" applyFill="1" applyBorder="1" applyAlignment="1">
      <alignment horizontal="center" vertical="center"/>
    </xf>
    <xf numFmtId="0" fontId="25" fillId="6" borderId="8" xfId="0" applyFont="1" applyFill="1" applyBorder="1" applyAlignment="1">
      <alignment horizontal="center" vertical="center"/>
    </xf>
    <xf numFmtId="0" fontId="23" fillId="4" borderId="0" xfId="0" applyFont="1" applyFill="1"/>
    <xf numFmtId="0" fontId="10" fillId="4" borderId="0" xfId="0" applyFont="1" applyFill="1" applyAlignment="1">
      <alignment horizontal="left" vertical="center"/>
    </xf>
  </cellXfs>
  <cellStyles count="17">
    <cellStyle name="Hipervínculo" xfId="16" builtinId="8"/>
    <cellStyle name="Millares" xfId="1" builtinId="3"/>
    <cellStyle name="Millares [0]" xfId="2" builtinId="6"/>
    <cellStyle name="Millares [0] 2" xfId="10" xr:uid="{00000000-0005-0000-0000-000003000000}"/>
    <cellStyle name="Millares [0] 3" xfId="14" xr:uid="{00000000-0005-0000-0000-000004000000}"/>
    <cellStyle name="Millares [0] 5" xfId="15" xr:uid="{00000000-0005-0000-0000-000005000000}"/>
    <cellStyle name="Millares 13 3" xfId="8" xr:uid="{00000000-0005-0000-0000-000006000000}"/>
    <cellStyle name="Millares 2" xfId="7" xr:uid="{00000000-0005-0000-0000-000007000000}"/>
    <cellStyle name="Millares 3" xfId="9" xr:uid="{00000000-0005-0000-0000-000008000000}"/>
    <cellStyle name="Millares 36" xfId="6" xr:uid="{00000000-0005-0000-0000-000009000000}"/>
    <cellStyle name="Millares 4" xfId="11" xr:uid="{00000000-0005-0000-0000-00000A000000}"/>
    <cellStyle name="Normal" xfId="0" builtinId="0"/>
    <cellStyle name="Normal 14" xfId="4" xr:uid="{00000000-0005-0000-0000-00000C000000}"/>
    <cellStyle name="Normal 2" xfId="13" xr:uid="{00000000-0005-0000-0000-00000D000000}"/>
    <cellStyle name="Normal 3" xfId="5" xr:uid="{00000000-0005-0000-0000-00000E000000}"/>
    <cellStyle name="Normal 4" xfId="12" xr:uid="{00000000-0005-0000-0000-00000F00000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_rels/drawing3.xml.rels><?xml version="1.0" encoding="UTF-8" standalone="yes"?>
<Relationships xmlns="http://schemas.openxmlformats.org/package/2006/relationships"><Relationship Id="rId1" Type="http://schemas.openxmlformats.org/officeDocument/2006/relationships/image" Target="../media/image3.tmp"/></Relationships>
</file>

<file path=xl/drawings/_rels/drawing4.xml.rels><?xml version="1.0" encoding="UTF-8" standalone="yes"?>
<Relationships xmlns="http://schemas.openxmlformats.org/package/2006/relationships"><Relationship Id="rId1" Type="http://schemas.openxmlformats.org/officeDocument/2006/relationships/image" Target="../media/image4.tmp"/></Relationships>
</file>

<file path=xl/drawings/_rels/drawing5.xml.rels><?xml version="1.0" encoding="UTF-8" standalone="yes"?>
<Relationships xmlns="http://schemas.openxmlformats.org/package/2006/relationships"><Relationship Id="rId1" Type="http://schemas.openxmlformats.org/officeDocument/2006/relationships/image" Target="../media/image5.tmp"/></Relationships>
</file>

<file path=xl/drawings/_rels/drawing6.xml.rels><?xml version="1.0" encoding="UTF-8" standalone="yes"?>
<Relationships xmlns="http://schemas.openxmlformats.org/package/2006/relationships"><Relationship Id="rId1" Type="http://schemas.openxmlformats.org/officeDocument/2006/relationships/image" Target="../media/image6.tmp"/></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8.tmp"/></Relationships>
</file>

<file path=xl/drawings/drawing1.xml><?xml version="1.0" encoding="utf-8"?>
<xdr:wsDr xmlns:xdr="http://schemas.openxmlformats.org/drawingml/2006/spreadsheetDrawing" xmlns:a="http://schemas.openxmlformats.org/drawingml/2006/main">
  <xdr:twoCellAnchor>
    <xdr:from>
      <xdr:col>24</xdr:col>
      <xdr:colOff>438667</xdr:colOff>
      <xdr:row>1</xdr:row>
      <xdr:rowOff>54563</xdr:rowOff>
    </xdr:from>
    <xdr:to>
      <xdr:col>28</xdr:col>
      <xdr:colOff>389279</xdr:colOff>
      <xdr:row>9</xdr:row>
      <xdr:rowOff>296804</xdr:rowOff>
    </xdr:to>
    <xdr:sp macro="" textlink="">
      <xdr:nvSpPr>
        <xdr:cNvPr id="2" name="HeaderLogoBg">
          <a:extLst>
            <a:ext uri="{FF2B5EF4-FFF2-40B4-BE49-F238E27FC236}">
              <a16:creationId xmlns:a16="http://schemas.microsoft.com/office/drawing/2014/main" id="{4EC423C8-5919-4D22-96DE-853B5340FDA9}"/>
            </a:ext>
          </a:extLst>
        </xdr:cNvPr>
        <xdr:cNvSpPr/>
      </xdr:nvSpPr>
      <xdr:spPr>
        <a:xfrm>
          <a:off x="12875260" y="101600"/>
          <a:ext cx="2095500" cy="1079500"/>
        </a:xfrm>
        <a:prstGeom prst="roundRect">
          <a:avLst/>
        </a:prstGeom>
        <a:solidFill>
          <a:srgbClr val="FFFFFF"/>
        </a:soli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Y"/>
        </a:p>
      </xdr:txBody>
    </xdr:sp>
    <xdr:clientData/>
  </xdr:twoCellAnchor>
  <xdr:twoCellAnchor editAs="oneCell">
    <xdr:from>
      <xdr:col>24</xdr:col>
      <xdr:colOff>519630</xdr:colOff>
      <xdr:row>2</xdr:row>
      <xdr:rowOff>62207</xdr:rowOff>
    </xdr:from>
    <xdr:to>
      <xdr:col>28</xdr:col>
      <xdr:colOff>285707</xdr:colOff>
      <xdr:row>9</xdr:row>
      <xdr:rowOff>134939</xdr:rowOff>
    </xdr:to>
    <xdr:pic>
      <xdr:nvPicPr>
        <xdr:cNvPr id="3" name="HeaderLogo">
          <a:extLst>
            <a:ext uri="{FF2B5EF4-FFF2-40B4-BE49-F238E27FC236}">
              <a16:creationId xmlns:a16="http://schemas.microsoft.com/office/drawing/2014/main" id="{EFEF61FA-DBDD-6222-C54F-9BA2FD67349B}"/>
            </a:ext>
          </a:extLst>
        </xdr:cNvPr>
        <xdr:cNvPicPr>
          <a:picLocks noChangeAspect="1"/>
        </xdr:cNvPicPr>
      </xdr:nvPicPr>
      <xdr:blipFill>
        <a:blip xmlns:r="http://schemas.openxmlformats.org/officeDocument/2006/relationships" r:embed="rId1"/>
        <a:stretch>
          <a:fillRect/>
        </a:stretch>
      </xdr:blipFill>
      <xdr:spPr>
        <a:xfrm>
          <a:off x="11846443" y="205082"/>
          <a:ext cx="1544077" cy="7791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1293813</xdr:colOff>
      <xdr:row>2</xdr:row>
      <xdr:rowOff>127000</xdr:rowOff>
    </xdr:from>
    <xdr:to>
      <xdr:col>16</xdr:col>
      <xdr:colOff>539750</xdr:colOff>
      <xdr:row>8</xdr:row>
      <xdr:rowOff>23813</xdr:rowOff>
    </xdr:to>
    <xdr:sp macro="" textlink="">
      <xdr:nvSpPr>
        <xdr:cNvPr id="6" name="HeaderLogoBg">
          <a:extLst>
            <a:ext uri="{FF2B5EF4-FFF2-40B4-BE49-F238E27FC236}">
              <a16:creationId xmlns:a16="http://schemas.microsoft.com/office/drawing/2014/main" id="{D525B6A8-72E2-419A-BDF4-1F9D89695B2E}"/>
            </a:ext>
          </a:extLst>
        </xdr:cNvPr>
        <xdr:cNvSpPr/>
      </xdr:nvSpPr>
      <xdr:spPr>
        <a:xfrm>
          <a:off x="12009438" y="404813"/>
          <a:ext cx="2008187" cy="1143000"/>
        </a:xfrm>
        <a:prstGeom prst="roundRect">
          <a:avLst/>
        </a:prstGeom>
        <a:solidFill>
          <a:srgbClr val="FFFFFF"/>
        </a:soli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Y"/>
        </a:p>
      </xdr:txBody>
    </xdr:sp>
    <xdr:clientData/>
  </xdr:twoCellAnchor>
  <xdr:twoCellAnchor editAs="oneCell">
    <xdr:from>
      <xdr:col>15</xdr:col>
      <xdr:colOff>163177</xdr:colOff>
      <xdr:row>2</xdr:row>
      <xdr:rowOff>246062</xdr:rowOff>
    </xdr:from>
    <xdr:to>
      <xdr:col>16</xdr:col>
      <xdr:colOff>306386</xdr:colOff>
      <xdr:row>6</xdr:row>
      <xdr:rowOff>184467</xdr:rowOff>
    </xdr:to>
    <xdr:pic>
      <xdr:nvPicPr>
        <xdr:cNvPr id="7" name="HeaderLogo">
          <a:extLst>
            <a:ext uri="{FF2B5EF4-FFF2-40B4-BE49-F238E27FC236}">
              <a16:creationId xmlns:a16="http://schemas.microsoft.com/office/drawing/2014/main" id="{C45DAC65-5BBD-E2F6-9316-B5EB7DF7A4ED}"/>
            </a:ext>
          </a:extLst>
        </xdr:cNvPr>
        <xdr:cNvPicPr>
          <a:picLocks noChangeAspect="1"/>
        </xdr:cNvPicPr>
      </xdr:nvPicPr>
      <xdr:blipFill>
        <a:blip xmlns:r="http://schemas.openxmlformats.org/officeDocument/2006/relationships" r:embed="rId1"/>
        <a:stretch>
          <a:fillRect/>
        </a:stretch>
      </xdr:blipFill>
      <xdr:spPr>
        <a:xfrm>
          <a:off x="12251990" y="523875"/>
          <a:ext cx="1532271" cy="890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377032</xdr:colOff>
      <xdr:row>1</xdr:row>
      <xdr:rowOff>28914</xdr:rowOff>
    </xdr:from>
    <xdr:to>
      <xdr:col>10</xdr:col>
      <xdr:colOff>929823</xdr:colOff>
      <xdr:row>4</xdr:row>
      <xdr:rowOff>181996</xdr:rowOff>
    </xdr:to>
    <xdr:sp macro="" textlink="">
      <xdr:nvSpPr>
        <xdr:cNvPr id="2" name="HeaderLogoBg">
          <a:extLst>
            <a:ext uri="{FF2B5EF4-FFF2-40B4-BE49-F238E27FC236}">
              <a16:creationId xmlns:a16="http://schemas.microsoft.com/office/drawing/2014/main" id="{C4D6A434-CAEC-4E58-BEB0-A12D8CD19122}"/>
            </a:ext>
          </a:extLst>
        </xdr:cNvPr>
        <xdr:cNvSpPr/>
      </xdr:nvSpPr>
      <xdr:spPr>
        <a:xfrm>
          <a:off x="11973720" y="76539"/>
          <a:ext cx="1703728" cy="978582"/>
        </a:xfrm>
        <a:prstGeom prst="roundRect">
          <a:avLst/>
        </a:prstGeom>
        <a:solidFill>
          <a:srgbClr val="FFFFFF"/>
        </a:soli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Y"/>
        </a:p>
      </xdr:txBody>
    </xdr:sp>
    <xdr:clientData/>
  </xdr:twoCellAnchor>
  <xdr:twoCellAnchor editAs="oneCell">
    <xdr:from>
      <xdr:col>9</xdr:col>
      <xdr:colOff>589888</xdr:colOff>
      <xdr:row>1</xdr:row>
      <xdr:rowOff>140687</xdr:rowOff>
    </xdr:from>
    <xdr:to>
      <xdr:col>10</xdr:col>
      <xdr:colOff>730087</xdr:colOff>
      <xdr:row>4</xdr:row>
      <xdr:rowOff>54429</xdr:rowOff>
    </xdr:to>
    <xdr:pic>
      <xdr:nvPicPr>
        <xdr:cNvPr id="3" name="HeaderLogo">
          <a:extLst>
            <a:ext uri="{FF2B5EF4-FFF2-40B4-BE49-F238E27FC236}">
              <a16:creationId xmlns:a16="http://schemas.microsoft.com/office/drawing/2014/main" id="{BF260009-7AA1-51FD-0DEB-A92D00457F44}"/>
            </a:ext>
          </a:extLst>
        </xdr:cNvPr>
        <xdr:cNvPicPr>
          <a:picLocks noChangeAspect="1"/>
        </xdr:cNvPicPr>
      </xdr:nvPicPr>
      <xdr:blipFill>
        <a:blip xmlns:r="http://schemas.openxmlformats.org/officeDocument/2006/relationships" r:embed="rId1"/>
        <a:stretch>
          <a:fillRect/>
        </a:stretch>
      </xdr:blipFill>
      <xdr:spPr>
        <a:xfrm>
          <a:off x="12186576" y="188312"/>
          <a:ext cx="1291136" cy="7392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690562</xdr:colOff>
      <xdr:row>1</xdr:row>
      <xdr:rowOff>142875</xdr:rowOff>
    </xdr:from>
    <xdr:to>
      <xdr:col>23</xdr:col>
      <xdr:colOff>599440</xdr:colOff>
      <xdr:row>6</xdr:row>
      <xdr:rowOff>71437</xdr:rowOff>
    </xdr:to>
    <xdr:sp macro="" textlink="">
      <xdr:nvSpPr>
        <xdr:cNvPr id="2" name="HeaderLogoBg">
          <a:extLst>
            <a:ext uri="{FF2B5EF4-FFF2-40B4-BE49-F238E27FC236}">
              <a16:creationId xmlns:a16="http://schemas.microsoft.com/office/drawing/2014/main" id="{95AF5F93-96EA-46C8-A563-F7D8760A51E1}"/>
            </a:ext>
          </a:extLst>
        </xdr:cNvPr>
        <xdr:cNvSpPr/>
      </xdr:nvSpPr>
      <xdr:spPr>
        <a:xfrm>
          <a:off x="19454812" y="190500"/>
          <a:ext cx="2159159" cy="1131093"/>
        </a:xfrm>
        <a:prstGeom prst="roundRect">
          <a:avLst/>
        </a:prstGeom>
        <a:solidFill>
          <a:srgbClr val="FFFFFF"/>
        </a:soli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Y"/>
        </a:p>
      </xdr:txBody>
    </xdr:sp>
    <xdr:clientData/>
  </xdr:twoCellAnchor>
  <xdr:twoCellAnchor editAs="oneCell">
    <xdr:from>
      <xdr:col>21</xdr:col>
      <xdr:colOff>242225</xdr:colOff>
      <xdr:row>2</xdr:row>
      <xdr:rowOff>83343</xdr:rowOff>
    </xdr:from>
    <xdr:to>
      <xdr:col>23</xdr:col>
      <xdr:colOff>307340</xdr:colOff>
      <xdr:row>6</xdr:row>
      <xdr:rowOff>5557</xdr:rowOff>
    </xdr:to>
    <xdr:pic>
      <xdr:nvPicPr>
        <xdr:cNvPr id="3" name="HeaderLogo">
          <a:extLst>
            <a:ext uri="{FF2B5EF4-FFF2-40B4-BE49-F238E27FC236}">
              <a16:creationId xmlns:a16="http://schemas.microsoft.com/office/drawing/2014/main" id="{4B1F3003-0B96-79A7-8F08-D37E655EA864}"/>
            </a:ext>
          </a:extLst>
        </xdr:cNvPr>
        <xdr:cNvPicPr>
          <a:picLocks noChangeAspect="1"/>
        </xdr:cNvPicPr>
      </xdr:nvPicPr>
      <xdr:blipFill>
        <a:blip xmlns:r="http://schemas.openxmlformats.org/officeDocument/2006/relationships" r:embed="rId1"/>
        <a:stretch>
          <a:fillRect/>
        </a:stretch>
      </xdr:blipFill>
      <xdr:spPr>
        <a:xfrm>
          <a:off x="19756569" y="357187"/>
          <a:ext cx="1565302" cy="8985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836930</xdr:colOff>
      <xdr:row>1</xdr:row>
      <xdr:rowOff>152400</xdr:rowOff>
    </xdr:from>
    <xdr:to>
      <xdr:col>10</xdr:col>
      <xdr:colOff>1381126</xdr:colOff>
      <xdr:row>6</xdr:row>
      <xdr:rowOff>228600</xdr:rowOff>
    </xdr:to>
    <xdr:sp macro="" textlink="">
      <xdr:nvSpPr>
        <xdr:cNvPr id="2" name="HeaderLogoBg">
          <a:extLst>
            <a:ext uri="{FF2B5EF4-FFF2-40B4-BE49-F238E27FC236}">
              <a16:creationId xmlns:a16="http://schemas.microsoft.com/office/drawing/2014/main" id="{964DF553-0D91-422A-BFAB-B9E13861480B}"/>
            </a:ext>
          </a:extLst>
        </xdr:cNvPr>
        <xdr:cNvSpPr/>
      </xdr:nvSpPr>
      <xdr:spPr>
        <a:xfrm>
          <a:off x="15267305" y="200025"/>
          <a:ext cx="2182496" cy="1362075"/>
        </a:xfrm>
        <a:prstGeom prst="roundRect">
          <a:avLst/>
        </a:prstGeom>
        <a:solidFill>
          <a:srgbClr val="FFFFFF"/>
        </a:soli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Y"/>
        </a:p>
      </xdr:txBody>
    </xdr:sp>
    <xdr:clientData/>
  </xdr:twoCellAnchor>
  <xdr:twoCellAnchor editAs="oneCell">
    <xdr:from>
      <xdr:col>9</xdr:col>
      <xdr:colOff>1084580</xdr:colOff>
      <xdr:row>2</xdr:row>
      <xdr:rowOff>95250</xdr:rowOff>
    </xdr:from>
    <xdr:to>
      <xdr:col>10</xdr:col>
      <xdr:colOff>1171575</xdr:colOff>
      <xdr:row>5</xdr:row>
      <xdr:rowOff>210546</xdr:rowOff>
    </xdr:to>
    <xdr:pic>
      <xdr:nvPicPr>
        <xdr:cNvPr id="3" name="HeaderLogo">
          <a:extLst>
            <a:ext uri="{FF2B5EF4-FFF2-40B4-BE49-F238E27FC236}">
              <a16:creationId xmlns:a16="http://schemas.microsoft.com/office/drawing/2014/main" id="{DBF84467-058F-A176-1A78-C9FAB9170EA5}"/>
            </a:ext>
          </a:extLst>
        </xdr:cNvPr>
        <xdr:cNvPicPr>
          <a:picLocks noChangeAspect="1"/>
        </xdr:cNvPicPr>
      </xdr:nvPicPr>
      <xdr:blipFill>
        <a:blip xmlns:r="http://schemas.openxmlformats.org/officeDocument/2006/relationships" r:embed="rId1"/>
        <a:stretch>
          <a:fillRect/>
        </a:stretch>
      </xdr:blipFill>
      <xdr:spPr>
        <a:xfrm>
          <a:off x="15514955" y="371475"/>
          <a:ext cx="1725295" cy="991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804543</xdr:colOff>
      <xdr:row>1</xdr:row>
      <xdr:rowOff>219074</xdr:rowOff>
    </xdr:from>
    <xdr:to>
      <xdr:col>9</xdr:col>
      <xdr:colOff>66675</xdr:colOff>
      <xdr:row>6</xdr:row>
      <xdr:rowOff>28574</xdr:rowOff>
    </xdr:to>
    <xdr:sp macro="" textlink="">
      <xdr:nvSpPr>
        <xdr:cNvPr id="2" name="HeaderLogoBg">
          <a:extLst>
            <a:ext uri="{FF2B5EF4-FFF2-40B4-BE49-F238E27FC236}">
              <a16:creationId xmlns:a16="http://schemas.microsoft.com/office/drawing/2014/main" id="{B9D2AC50-E6DE-415E-B2BE-D65AE1FFA490}"/>
            </a:ext>
          </a:extLst>
        </xdr:cNvPr>
        <xdr:cNvSpPr/>
      </xdr:nvSpPr>
      <xdr:spPr>
        <a:xfrm>
          <a:off x="10377168" y="266699"/>
          <a:ext cx="1967232" cy="1019175"/>
        </a:xfrm>
        <a:prstGeom prst="roundRect">
          <a:avLst/>
        </a:prstGeom>
        <a:solidFill>
          <a:srgbClr val="FFFFFF"/>
        </a:soli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Y"/>
        </a:p>
      </xdr:txBody>
    </xdr:sp>
    <xdr:clientData/>
  </xdr:twoCellAnchor>
  <xdr:twoCellAnchor editAs="oneCell">
    <xdr:from>
      <xdr:col>7</xdr:col>
      <xdr:colOff>1183975</xdr:colOff>
      <xdr:row>3</xdr:row>
      <xdr:rowOff>9524</xdr:rowOff>
    </xdr:from>
    <xdr:to>
      <xdr:col>8</xdr:col>
      <xdr:colOff>1115059</xdr:colOff>
      <xdr:row>5</xdr:row>
      <xdr:rowOff>138429</xdr:rowOff>
    </xdr:to>
    <xdr:pic>
      <xdr:nvPicPr>
        <xdr:cNvPr id="3" name="HeaderLogo">
          <a:extLst>
            <a:ext uri="{FF2B5EF4-FFF2-40B4-BE49-F238E27FC236}">
              <a16:creationId xmlns:a16="http://schemas.microsoft.com/office/drawing/2014/main" id="{9687B89A-C334-F323-94E6-049206C5A99F}"/>
            </a:ext>
          </a:extLst>
        </xdr:cNvPr>
        <xdr:cNvPicPr>
          <a:picLocks noChangeAspect="1"/>
        </xdr:cNvPicPr>
      </xdr:nvPicPr>
      <xdr:blipFill>
        <a:blip xmlns:r="http://schemas.openxmlformats.org/officeDocument/2006/relationships" r:embed="rId1"/>
        <a:stretch>
          <a:fillRect/>
        </a:stretch>
      </xdr:blipFill>
      <xdr:spPr>
        <a:xfrm>
          <a:off x="10756600" y="409574"/>
          <a:ext cx="1283634" cy="7385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126363</xdr:colOff>
      <xdr:row>1</xdr:row>
      <xdr:rowOff>180974</xdr:rowOff>
    </xdr:from>
    <xdr:to>
      <xdr:col>18</xdr:col>
      <xdr:colOff>104774</xdr:colOff>
      <xdr:row>7</xdr:row>
      <xdr:rowOff>19049</xdr:rowOff>
    </xdr:to>
    <xdr:sp macro="" textlink="">
      <xdr:nvSpPr>
        <xdr:cNvPr id="2" name="HeaderLogoBg">
          <a:extLst>
            <a:ext uri="{FF2B5EF4-FFF2-40B4-BE49-F238E27FC236}">
              <a16:creationId xmlns:a16="http://schemas.microsoft.com/office/drawing/2014/main" id="{DFA14C70-FDC2-4659-AAAD-83FC6B05CDE7}"/>
            </a:ext>
          </a:extLst>
        </xdr:cNvPr>
        <xdr:cNvSpPr/>
      </xdr:nvSpPr>
      <xdr:spPr>
        <a:xfrm>
          <a:off x="11699238" y="228599"/>
          <a:ext cx="1921511" cy="1095375"/>
        </a:xfrm>
        <a:prstGeom prst="roundRect">
          <a:avLst/>
        </a:prstGeom>
        <a:solidFill>
          <a:srgbClr val="FFFFFF"/>
        </a:soli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Y"/>
        </a:p>
      </xdr:txBody>
    </xdr:sp>
    <xdr:clientData/>
  </xdr:twoCellAnchor>
  <xdr:twoCellAnchor editAs="oneCell">
    <xdr:from>
      <xdr:col>15</xdr:col>
      <xdr:colOff>313930</xdr:colOff>
      <xdr:row>1</xdr:row>
      <xdr:rowOff>285750</xdr:rowOff>
    </xdr:from>
    <xdr:to>
      <xdr:col>17</xdr:col>
      <xdr:colOff>495934</xdr:colOff>
      <xdr:row>5</xdr:row>
      <xdr:rowOff>186055</xdr:rowOff>
    </xdr:to>
    <xdr:pic>
      <xdr:nvPicPr>
        <xdr:cNvPr id="3" name="HeaderLogo">
          <a:extLst>
            <a:ext uri="{FF2B5EF4-FFF2-40B4-BE49-F238E27FC236}">
              <a16:creationId xmlns:a16="http://schemas.microsoft.com/office/drawing/2014/main" id="{0D10DCDC-F72B-76E9-E8A1-6A5CAECC87EB}"/>
            </a:ext>
          </a:extLst>
        </xdr:cNvPr>
        <xdr:cNvPicPr>
          <a:picLocks noChangeAspect="1"/>
        </xdr:cNvPicPr>
      </xdr:nvPicPr>
      <xdr:blipFill>
        <a:blip xmlns:r="http://schemas.openxmlformats.org/officeDocument/2006/relationships" r:embed="rId1"/>
        <a:stretch>
          <a:fillRect/>
        </a:stretch>
      </xdr:blipFill>
      <xdr:spPr>
        <a:xfrm>
          <a:off x="11886805" y="333375"/>
          <a:ext cx="1477404" cy="8623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652096</xdr:colOff>
      <xdr:row>1</xdr:row>
      <xdr:rowOff>131885</xdr:rowOff>
    </xdr:from>
    <xdr:to>
      <xdr:col>13</xdr:col>
      <xdr:colOff>505558</xdr:colOff>
      <xdr:row>5</xdr:row>
      <xdr:rowOff>146537</xdr:rowOff>
    </xdr:to>
    <xdr:sp macro="" textlink="">
      <xdr:nvSpPr>
        <xdr:cNvPr id="2" name="HeaderLogoBg">
          <a:extLst>
            <a:ext uri="{FF2B5EF4-FFF2-40B4-BE49-F238E27FC236}">
              <a16:creationId xmlns:a16="http://schemas.microsoft.com/office/drawing/2014/main" id="{A33D9676-7756-48A1-87CC-BA49A7D4AF3D}"/>
            </a:ext>
          </a:extLst>
        </xdr:cNvPr>
        <xdr:cNvSpPr/>
      </xdr:nvSpPr>
      <xdr:spPr>
        <a:xfrm>
          <a:off x="11070981" y="183173"/>
          <a:ext cx="1817077" cy="989133"/>
        </a:xfrm>
        <a:prstGeom prst="roundRect">
          <a:avLst/>
        </a:prstGeom>
        <a:solidFill>
          <a:srgbClr val="FFFFFF"/>
        </a:soli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Y"/>
        </a:p>
      </xdr:txBody>
    </xdr:sp>
    <xdr:clientData/>
  </xdr:twoCellAnchor>
  <xdr:twoCellAnchor editAs="oneCell">
    <xdr:from>
      <xdr:col>11</xdr:col>
      <xdr:colOff>876383</xdr:colOff>
      <xdr:row>1</xdr:row>
      <xdr:rowOff>212481</xdr:rowOff>
    </xdr:from>
    <xdr:to>
      <xdr:col>13</xdr:col>
      <xdr:colOff>338015</xdr:colOff>
      <xdr:row>5</xdr:row>
      <xdr:rowOff>87923</xdr:rowOff>
    </xdr:to>
    <xdr:pic>
      <xdr:nvPicPr>
        <xdr:cNvPr id="3" name="HeaderLogo">
          <a:extLst>
            <a:ext uri="{FF2B5EF4-FFF2-40B4-BE49-F238E27FC236}">
              <a16:creationId xmlns:a16="http://schemas.microsoft.com/office/drawing/2014/main" id="{F45490BF-448E-2EA6-DA30-3BFF76AE670F}"/>
            </a:ext>
          </a:extLst>
        </xdr:cNvPr>
        <xdr:cNvPicPr>
          <a:picLocks noChangeAspect="1"/>
        </xdr:cNvPicPr>
      </xdr:nvPicPr>
      <xdr:blipFill>
        <a:blip xmlns:r="http://schemas.openxmlformats.org/officeDocument/2006/relationships" r:embed="rId1"/>
        <a:stretch>
          <a:fillRect/>
        </a:stretch>
      </xdr:blipFill>
      <xdr:spPr>
        <a:xfrm>
          <a:off x="11295268" y="263769"/>
          <a:ext cx="1425247" cy="84992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796"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6B8E4CF2-AB13-4A0D-9B60-8DDCBFE66910}">
  <we:reference id="wa200010725" version="1.0.0.1" store="en-US" storeType="OMEX"/>
  <we:alternateReferences>
    <we:reference id="WA200010725" version="1.0.0.1" store="" storeType="OMEX"/>
  </we:alternateReferences>
  <we:properties>
    <we:property name="claude.fileId" value="&quot;47d4fbb3-7571-4fb2-86d7-710ca758e9a6&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10" Type="http://schemas.openxmlformats.org/officeDocument/2006/relationships/comments" Target="../comments1.xml"/><Relationship Id="rId4" Type="http://schemas.openxmlformats.org/officeDocument/2006/relationships/printerSettings" Target="../printerSettings/printerSettings18.bin"/><Relationship Id="rId9"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10" Type="http://schemas.openxmlformats.org/officeDocument/2006/relationships/comments" Target="../comments2.xml"/><Relationship Id="rId4" Type="http://schemas.openxmlformats.org/officeDocument/2006/relationships/printerSettings" Target="../printerSettings/printerSettings25.bin"/><Relationship Id="rId9"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38.bin"/><Relationship Id="rId7" Type="http://schemas.openxmlformats.org/officeDocument/2006/relationships/drawing" Target="../drawings/drawing7.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printerSettings" Target="../printerSettings/printerSettings44.bin"/><Relationship Id="rId7" Type="http://schemas.openxmlformats.org/officeDocument/2006/relationships/printerSettings" Target="../printerSettings/printerSettings48.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4D8"/>
  </sheetPr>
  <dimension ref="A1:AZ64"/>
  <sheetViews>
    <sheetView zoomScale="120" zoomScaleNormal="120" workbookViewId="0">
      <selection activeCell="K34" sqref="K34"/>
    </sheetView>
  </sheetViews>
  <sheetFormatPr baseColWidth="10" defaultColWidth="8.7109375" defaultRowHeight="15"/>
  <cols>
    <col min="1" max="1" width="1.42578125" customWidth="1"/>
    <col min="2" max="2" width="7.7109375" customWidth="1"/>
    <col min="3" max="3" width="10" customWidth="1"/>
    <col min="4" max="4" width="8.85546875" customWidth="1"/>
    <col min="5" max="5" width="9.28515625" customWidth="1"/>
    <col min="6" max="6" width="3.140625" customWidth="1"/>
    <col min="7" max="7" width="4.42578125" customWidth="1"/>
    <col min="8" max="11" width="7.7109375" customWidth="1"/>
    <col min="12" max="12" width="13.85546875" customWidth="1"/>
    <col min="13" max="13" width="4.42578125" customWidth="1"/>
    <col min="14" max="14" width="2.28515625" customWidth="1"/>
    <col min="15" max="20" width="7.7109375" customWidth="1"/>
    <col min="21" max="21" width="4" customWidth="1"/>
    <col min="22" max="24" width="7.7109375" customWidth="1"/>
    <col min="25" max="25" width="10" customWidth="1"/>
    <col min="26" max="26" width="5.85546875" customWidth="1"/>
    <col min="27" max="27" width="4.28515625" customWidth="1"/>
    <col min="28" max="28" width="6.5703125" customWidth="1"/>
    <col min="29" max="29" width="7.7109375" customWidth="1"/>
    <col min="30" max="50" width="15.7109375" customWidth="1"/>
    <col min="51" max="52" width="1.42578125" customWidth="1"/>
  </cols>
  <sheetData>
    <row r="1" spans="1:52" ht="4.1500000000000004"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row>
    <row r="2" spans="1:52" ht="7.9" customHeight="1">
      <c r="A2" s="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row>
    <row r="3" spans="1:52" ht="7.9" customHeight="1">
      <c r="A3" s="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row>
    <row r="4" spans="1:52" ht="7.9" customHeight="1">
      <c r="A4" s="7"/>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row>
    <row r="5" spans="1:52" ht="18" customHeight="1">
      <c r="A5" s="7"/>
      <c r="B5" s="60" t="s">
        <v>616</v>
      </c>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row>
    <row r="6" spans="1:52" ht="4.1500000000000004" customHeight="1">
      <c r="A6" s="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row>
    <row r="7" spans="1:52" ht="4.1500000000000004" customHeight="1">
      <c r="A7" s="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row>
    <row r="8" spans="1:52" ht="7.9" customHeight="1">
      <c r="A8" s="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row>
    <row r="9" spans="1:52" ht="7.9" customHeight="1">
      <c r="A9" s="7"/>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row>
    <row r="10" spans="1:52" ht="36" customHeight="1">
      <c r="A10" s="7"/>
      <c r="B10" s="87"/>
      <c r="C10" s="315" t="s">
        <v>574</v>
      </c>
      <c r="D10" s="315"/>
      <c r="E10" s="315"/>
      <c r="F10" s="315"/>
      <c r="G10" s="315"/>
      <c r="H10" s="315"/>
      <c r="I10" s="315"/>
      <c r="J10" s="315"/>
      <c r="K10" s="315"/>
      <c r="L10" s="315"/>
      <c r="M10" s="96"/>
      <c r="N10" s="96"/>
      <c r="O10" s="96"/>
      <c r="P10" s="96"/>
      <c r="Q10" s="96"/>
      <c r="R10" s="96"/>
      <c r="S10" s="96"/>
      <c r="T10" s="96"/>
      <c r="U10" s="96"/>
      <c r="V10" s="96"/>
      <c r="W10" s="96"/>
      <c r="X10" s="96"/>
      <c r="Y10" s="96"/>
      <c r="Z10" s="9"/>
      <c r="AA10" s="9"/>
      <c r="AB10" s="9"/>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row>
    <row r="11" spans="1:52" ht="7.9" customHeight="1">
      <c r="A11" s="7"/>
      <c r="B11" s="87"/>
      <c r="C11" s="96"/>
      <c r="D11" s="96"/>
      <c r="E11" s="96"/>
      <c r="F11" s="96"/>
      <c r="G11" s="96"/>
      <c r="H11" s="96"/>
      <c r="I11" s="96"/>
      <c r="J11" s="96"/>
      <c r="K11" s="96"/>
      <c r="L11" s="96"/>
      <c r="M11" s="96"/>
      <c r="N11" s="96"/>
      <c r="O11" s="96"/>
      <c r="P11" s="96"/>
      <c r="Q11" s="96"/>
      <c r="R11" s="96"/>
      <c r="S11" s="96"/>
      <c r="T11" s="96"/>
      <c r="U11" s="96"/>
      <c r="V11" s="96"/>
      <c r="W11" s="96"/>
      <c r="X11" s="96"/>
      <c r="Y11" s="96"/>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row>
    <row r="12" spans="1:52" ht="22.15" customHeight="1">
      <c r="A12" s="7"/>
      <c r="B12" s="87"/>
      <c r="C12" s="97" t="s">
        <v>635</v>
      </c>
      <c r="D12" s="97"/>
      <c r="E12" s="97"/>
      <c r="F12" s="97"/>
      <c r="G12" s="97"/>
      <c r="H12" s="97"/>
      <c r="I12" s="97"/>
      <c r="J12" s="97"/>
      <c r="K12" s="97"/>
      <c r="L12" s="97"/>
      <c r="M12" s="97"/>
      <c r="N12" s="97"/>
      <c r="O12" s="97"/>
      <c r="P12" s="97"/>
      <c r="Q12" s="97"/>
      <c r="R12" s="97"/>
      <c r="S12" s="97"/>
      <c r="T12" s="97"/>
      <c r="U12" s="97"/>
      <c r="V12" s="97"/>
      <c r="W12" s="97"/>
      <c r="X12" s="97"/>
      <c r="Y12" s="9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row>
    <row r="13" spans="1:52" ht="7.9" customHeight="1">
      <c r="A13" s="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row>
    <row r="14" spans="1:52" ht="4.1500000000000004" customHeight="1">
      <c r="A14" s="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row>
    <row r="15" spans="1:52" ht="7.9" customHeight="1">
      <c r="A15" s="7"/>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row>
    <row r="16" spans="1:52" ht="6" customHeight="1">
      <c r="A16" s="7"/>
      <c r="B16" s="87"/>
      <c r="C16" s="27"/>
      <c r="D16" s="27"/>
      <c r="E16" s="27"/>
      <c r="F16" s="27"/>
      <c r="G16" s="27"/>
      <c r="H16" s="87"/>
      <c r="I16" s="87"/>
      <c r="J16" s="27"/>
      <c r="K16" s="27"/>
      <c r="L16" s="27"/>
      <c r="M16" s="27"/>
      <c r="N16" s="27"/>
      <c r="O16" s="87"/>
      <c r="P16" s="87"/>
      <c r="Q16" s="27"/>
      <c r="R16" s="27"/>
      <c r="S16" s="27"/>
      <c r="T16" s="27"/>
      <c r="U16" s="27"/>
      <c r="V16" s="87"/>
      <c r="W16" s="87"/>
      <c r="X16" s="27"/>
      <c r="Y16" s="27"/>
      <c r="Z16" s="27"/>
      <c r="AA16" s="27"/>
      <c r="AB16" s="2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row>
    <row r="17" spans="1:52" ht="22.15" customHeight="1">
      <c r="A17" s="7"/>
      <c r="B17" s="87"/>
      <c r="C17" s="98" t="s">
        <v>563</v>
      </c>
      <c r="D17" s="99"/>
      <c r="E17" s="99"/>
      <c r="F17" s="99"/>
      <c r="G17" s="99"/>
      <c r="H17" s="100"/>
      <c r="I17" s="87"/>
      <c r="J17" s="98" t="s">
        <v>569</v>
      </c>
      <c r="K17" s="99"/>
      <c r="L17" s="99"/>
      <c r="M17" s="99"/>
      <c r="N17" s="99"/>
      <c r="O17" s="100"/>
      <c r="P17" s="87"/>
      <c r="Q17" s="98" t="s">
        <v>375</v>
      </c>
      <c r="R17" s="99"/>
      <c r="S17" s="99"/>
      <c r="T17" s="99"/>
      <c r="U17" s="99"/>
      <c r="V17" s="100"/>
      <c r="W17" s="87"/>
      <c r="X17" s="98" t="s">
        <v>564</v>
      </c>
      <c r="Y17" s="99"/>
      <c r="Z17" s="99"/>
      <c r="AA17" s="99"/>
      <c r="AB17" s="99"/>
      <c r="AC17" s="100"/>
      <c r="AD17" s="87"/>
      <c r="AE17" s="87"/>
      <c r="AF17" s="87"/>
      <c r="AG17" s="87"/>
      <c r="AH17" s="87"/>
      <c r="AI17" s="87"/>
      <c r="AJ17" s="87"/>
      <c r="AK17" s="87"/>
      <c r="AL17" s="87"/>
      <c r="AM17" s="87"/>
      <c r="AN17" s="87"/>
      <c r="AO17" s="87"/>
      <c r="AP17" s="87"/>
      <c r="AQ17" s="87"/>
      <c r="AR17" s="87"/>
      <c r="AS17" s="87"/>
      <c r="AT17" s="87"/>
      <c r="AU17" s="87"/>
      <c r="AV17" s="87"/>
      <c r="AW17" s="87"/>
      <c r="AX17" s="87"/>
      <c r="AY17" s="87"/>
      <c r="AZ17" s="87"/>
    </row>
    <row r="18" spans="1:52" ht="6" customHeight="1">
      <c r="A18" s="7"/>
      <c r="B18" s="87"/>
      <c r="C18" s="27"/>
      <c r="D18" s="27"/>
      <c r="E18" s="27"/>
      <c r="F18" s="27"/>
      <c r="G18" s="27"/>
      <c r="H18" s="87"/>
      <c r="I18" s="87"/>
      <c r="J18" s="27"/>
      <c r="K18" s="27"/>
      <c r="L18" s="27"/>
      <c r="M18" s="27"/>
      <c r="N18" s="27"/>
      <c r="O18" s="87"/>
      <c r="P18" s="87"/>
      <c r="Q18" s="27"/>
      <c r="R18" s="27"/>
      <c r="S18" s="27"/>
      <c r="T18" s="27"/>
      <c r="U18" s="27"/>
      <c r="V18" s="87"/>
      <c r="W18" s="87"/>
      <c r="X18" s="27"/>
      <c r="Y18" s="27"/>
      <c r="Z18" s="27"/>
      <c r="AA18" s="27"/>
      <c r="AB18" s="2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row>
    <row r="19" spans="1:52" ht="25.9" customHeight="1">
      <c r="A19" s="7"/>
      <c r="B19" s="87"/>
      <c r="C19" s="317">
        <f>TELEFONÍA!N24</f>
        <v>9199013</v>
      </c>
      <c r="D19" s="317"/>
      <c r="E19" s="317"/>
      <c r="F19" s="313"/>
      <c r="G19" s="313"/>
      <c r="H19" s="314"/>
      <c r="I19" s="24"/>
      <c r="J19" s="317">
        <f>'INTERNET MÓVIL'!K43</f>
        <v>5780075</v>
      </c>
      <c r="K19" s="318"/>
      <c r="L19" s="318"/>
      <c r="M19" s="313"/>
      <c r="N19" s="313"/>
      <c r="O19" s="314"/>
      <c r="P19" s="24"/>
      <c r="Q19" s="317">
        <f>'INTERNET FIJO '!N130</f>
        <v>976622</v>
      </c>
      <c r="R19" s="317"/>
      <c r="S19" s="317"/>
      <c r="T19" s="317"/>
      <c r="U19" s="313"/>
      <c r="V19" s="314"/>
      <c r="W19" s="24"/>
      <c r="X19" s="318">
        <f>'TV PAGA'!K149</f>
        <v>567993</v>
      </c>
      <c r="Y19" s="318"/>
      <c r="Z19" s="318"/>
      <c r="AA19" s="318"/>
      <c r="AB19" s="101"/>
      <c r="AC19" s="96"/>
      <c r="AD19" s="87"/>
      <c r="AE19" s="87"/>
      <c r="AF19" s="87"/>
      <c r="AG19" s="87"/>
      <c r="AH19" s="87"/>
      <c r="AI19" s="87"/>
      <c r="AJ19" s="87"/>
      <c r="AK19" s="87"/>
      <c r="AL19" s="87"/>
      <c r="AM19" s="87"/>
      <c r="AN19" s="87"/>
      <c r="AO19" s="87"/>
      <c r="AP19" s="87"/>
      <c r="AQ19" s="87"/>
      <c r="AR19" s="87"/>
      <c r="AS19" s="87"/>
      <c r="AT19" s="87"/>
      <c r="AU19" s="87"/>
      <c r="AV19" s="87"/>
      <c r="AW19" s="87"/>
      <c r="AX19" s="87"/>
      <c r="AY19" s="87"/>
      <c r="AZ19" s="87"/>
    </row>
    <row r="20" spans="1:52" ht="25.9" customHeight="1">
      <c r="A20" s="7"/>
      <c r="B20" s="87"/>
      <c r="C20" s="101"/>
      <c r="D20" s="101"/>
      <c r="E20" s="101"/>
      <c r="F20" s="101"/>
      <c r="G20" s="101"/>
      <c r="H20" s="96"/>
      <c r="I20" s="87"/>
      <c r="J20" s="101"/>
      <c r="K20" s="101"/>
      <c r="L20" s="101"/>
      <c r="M20" s="101"/>
      <c r="N20" s="101"/>
      <c r="O20" s="96"/>
      <c r="P20" s="87"/>
      <c r="Q20" s="101"/>
      <c r="R20" s="101"/>
      <c r="S20" s="101"/>
      <c r="T20" s="101"/>
      <c r="U20" s="101"/>
      <c r="V20" s="96"/>
      <c r="W20" s="87"/>
      <c r="X20" s="101"/>
      <c r="Y20" s="101"/>
      <c r="Z20" s="101"/>
      <c r="AA20" s="101"/>
      <c r="AB20" s="101"/>
      <c r="AC20" s="96"/>
      <c r="AD20" s="87"/>
      <c r="AE20" s="87"/>
      <c r="AF20" s="87"/>
      <c r="AG20" s="87"/>
      <c r="AH20" s="87"/>
      <c r="AI20" s="87"/>
      <c r="AJ20" s="87"/>
      <c r="AK20" s="87"/>
      <c r="AL20" s="87"/>
      <c r="AM20" s="87"/>
      <c r="AN20" s="87"/>
      <c r="AO20" s="87"/>
      <c r="AP20" s="87"/>
      <c r="AQ20" s="87"/>
      <c r="AR20" s="87"/>
      <c r="AS20" s="87"/>
      <c r="AT20" s="87"/>
      <c r="AU20" s="87"/>
      <c r="AV20" s="87"/>
      <c r="AW20" s="87"/>
      <c r="AX20" s="87"/>
      <c r="AY20" s="87"/>
      <c r="AZ20" s="87"/>
    </row>
    <row r="21" spans="1:52" ht="22.15" customHeight="1">
      <c r="A21" s="7"/>
      <c r="B21" s="87"/>
      <c r="C21" s="312" t="s">
        <v>633</v>
      </c>
      <c r="D21" s="102"/>
      <c r="E21" s="102"/>
      <c r="F21" s="102"/>
      <c r="G21" s="102"/>
      <c r="H21" s="103"/>
      <c r="I21" s="87"/>
      <c r="J21" s="102" t="s">
        <v>576</v>
      </c>
      <c r="K21" s="102"/>
      <c r="L21" s="102"/>
      <c r="M21" s="102"/>
      <c r="N21" s="102"/>
      <c r="O21" s="103"/>
      <c r="P21" s="87"/>
      <c r="Q21" s="312" t="s">
        <v>632</v>
      </c>
      <c r="R21" s="102"/>
      <c r="S21" s="102"/>
      <c r="T21" s="102"/>
      <c r="U21" s="102"/>
      <c r="V21" s="103"/>
      <c r="W21" s="87"/>
      <c r="X21" s="312" t="s">
        <v>634</v>
      </c>
      <c r="Y21" s="102"/>
      <c r="Z21" s="102"/>
      <c r="AA21" s="102"/>
      <c r="AB21" s="102"/>
      <c r="AC21" s="103"/>
      <c r="AD21" s="87"/>
      <c r="AE21" s="87"/>
      <c r="AF21" s="87"/>
      <c r="AG21" s="87"/>
      <c r="AH21" s="87"/>
      <c r="AI21" s="87"/>
      <c r="AJ21" s="87"/>
      <c r="AK21" s="87"/>
      <c r="AL21" s="87"/>
      <c r="AM21" s="87"/>
      <c r="AN21" s="87"/>
      <c r="AO21" s="87"/>
      <c r="AP21" s="87"/>
      <c r="AQ21" s="87"/>
      <c r="AR21" s="87"/>
      <c r="AS21" s="87"/>
      <c r="AT21" s="87"/>
      <c r="AU21" s="87"/>
      <c r="AV21" s="87"/>
      <c r="AW21" s="87"/>
      <c r="AX21" s="87"/>
      <c r="AY21" s="87"/>
      <c r="AZ21" s="87"/>
    </row>
    <row r="22" spans="1:52" ht="6" customHeight="1">
      <c r="A22" s="7"/>
      <c r="B22" s="87"/>
      <c r="C22" s="27"/>
      <c r="D22" s="27"/>
      <c r="E22" s="27"/>
      <c r="F22" s="27"/>
      <c r="G22" s="27"/>
      <c r="H22" s="87"/>
      <c r="I22" s="87"/>
      <c r="J22" s="27"/>
      <c r="K22" s="27"/>
      <c r="L22" s="27"/>
      <c r="M22" s="27"/>
      <c r="N22" s="27"/>
      <c r="O22" s="87"/>
      <c r="P22" s="87"/>
      <c r="Q22" s="27"/>
      <c r="R22" s="27"/>
      <c r="S22" s="27"/>
      <c r="T22" s="27"/>
      <c r="U22" s="27"/>
      <c r="V22" s="87"/>
      <c r="W22" s="87"/>
      <c r="X22" s="27"/>
      <c r="Y22" s="27"/>
      <c r="Z22" s="27"/>
      <c r="AA22" s="27"/>
      <c r="AB22" s="2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row>
    <row r="23" spans="1:52" ht="12" customHeight="1">
      <c r="A23" s="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row>
    <row r="24" spans="1:52" ht="6" customHeight="1">
      <c r="A24" s="7"/>
      <c r="B24" s="87"/>
      <c r="C24" s="27"/>
      <c r="D24" s="27"/>
      <c r="E24" s="27"/>
      <c r="F24" s="27"/>
      <c r="G24" s="27"/>
      <c r="H24" s="87"/>
      <c r="I24" s="87"/>
      <c r="J24" s="27"/>
      <c r="K24" s="27"/>
      <c r="L24" s="27"/>
      <c r="M24" s="27"/>
      <c r="N24" s="27"/>
      <c r="O24" s="87"/>
      <c r="P24" s="87"/>
      <c r="Q24" s="27"/>
      <c r="R24" s="27"/>
      <c r="S24" s="27"/>
      <c r="T24" s="27"/>
      <c r="U24" s="27"/>
      <c r="V24" s="87"/>
      <c r="W24" s="87"/>
      <c r="X24" s="27"/>
      <c r="Y24" s="27"/>
      <c r="Z24" s="27"/>
      <c r="AA24" s="27"/>
      <c r="AB24" s="27"/>
      <c r="AC24" s="87"/>
      <c r="AD24" s="87"/>
      <c r="AE24" s="87"/>
      <c r="AF24" s="87"/>
      <c r="AG24" s="87"/>
      <c r="AH24" s="87"/>
      <c r="AI24" s="87"/>
      <c r="AJ24" s="87"/>
      <c r="AK24" s="87"/>
      <c r="AL24" s="87"/>
      <c r="AM24" s="87"/>
      <c r="AN24" s="87"/>
      <c r="AO24" s="87"/>
      <c r="AP24" s="87"/>
      <c r="AQ24" s="87"/>
      <c r="AR24" s="87"/>
      <c r="AS24" s="87"/>
      <c r="AT24" s="87"/>
      <c r="AU24" s="87"/>
      <c r="AV24" s="87"/>
      <c r="AW24" s="87"/>
      <c r="AX24" s="87"/>
      <c r="AY24" s="87"/>
      <c r="AZ24" s="87"/>
    </row>
    <row r="25" spans="1:52" ht="22.15" customHeight="1">
      <c r="A25" s="7"/>
      <c r="B25" s="87"/>
      <c r="C25" s="98" t="s">
        <v>565</v>
      </c>
      <c r="D25" s="86"/>
      <c r="E25" s="86"/>
      <c r="F25" s="86"/>
      <c r="G25" s="86"/>
      <c r="H25" s="87"/>
      <c r="I25" s="87"/>
      <c r="J25" s="98" t="s">
        <v>621</v>
      </c>
      <c r="K25" s="86"/>
      <c r="L25" s="86"/>
      <c r="M25" s="86"/>
      <c r="N25" s="86"/>
      <c r="O25" s="87"/>
      <c r="P25" s="87"/>
      <c r="Q25" s="98" t="s">
        <v>624</v>
      </c>
      <c r="R25" s="86"/>
      <c r="S25" s="86"/>
      <c r="T25" s="86"/>
      <c r="U25" s="86"/>
      <c r="V25" s="87"/>
      <c r="W25" s="87"/>
      <c r="X25" s="98" t="s">
        <v>627</v>
      </c>
      <c r="Y25" s="86"/>
      <c r="Z25" s="86"/>
      <c r="AA25" s="86"/>
      <c r="AB25" s="86"/>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row>
    <row r="26" spans="1:52" ht="6" customHeight="1">
      <c r="A26" s="7"/>
      <c r="B26" s="87"/>
      <c r="C26" s="27"/>
      <c r="D26" s="27"/>
      <c r="E26" s="27"/>
      <c r="F26" s="27"/>
      <c r="G26" s="27"/>
      <c r="H26" s="87"/>
      <c r="I26" s="87"/>
      <c r="J26" s="27"/>
      <c r="K26" s="27"/>
      <c r="L26" s="27"/>
      <c r="M26" s="27"/>
      <c r="N26" s="27"/>
      <c r="O26" s="87"/>
      <c r="P26" s="87"/>
      <c r="Q26" s="27"/>
      <c r="R26" s="27"/>
      <c r="S26" s="27"/>
      <c r="T26" s="27"/>
      <c r="U26" s="27"/>
      <c r="V26" s="87"/>
      <c r="W26" s="87"/>
      <c r="X26" s="27"/>
      <c r="Y26" s="27"/>
      <c r="Z26" s="27"/>
      <c r="AA26" s="27"/>
      <c r="AB26" s="2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row>
    <row r="27" spans="1:52" ht="25.9" customHeight="1">
      <c r="A27" s="7"/>
      <c r="B27" s="87"/>
      <c r="C27" s="319" t="s">
        <v>575</v>
      </c>
      <c r="D27" s="319"/>
      <c r="E27" s="319"/>
      <c r="F27" s="86"/>
      <c r="G27" s="86"/>
      <c r="H27" s="87"/>
      <c r="I27" s="87"/>
      <c r="J27" s="319" t="s">
        <v>622</v>
      </c>
      <c r="K27" s="319"/>
      <c r="L27" s="319"/>
      <c r="M27" s="86"/>
      <c r="N27" s="86"/>
      <c r="O27" s="87"/>
      <c r="P27" s="87"/>
      <c r="Q27" s="319" t="s">
        <v>625</v>
      </c>
      <c r="R27" s="319"/>
      <c r="S27" s="319"/>
      <c r="T27" s="319"/>
      <c r="U27" s="86"/>
      <c r="V27" s="87"/>
      <c r="W27" s="87"/>
      <c r="X27" s="319" t="s">
        <v>628</v>
      </c>
      <c r="Y27" s="319"/>
      <c r="Z27" s="319"/>
      <c r="AA27" s="319"/>
      <c r="AB27" s="86"/>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row>
    <row r="28" spans="1:52" ht="25.9" customHeight="1">
      <c r="A28" s="7"/>
      <c r="B28" s="87"/>
      <c r="C28" s="86"/>
      <c r="D28" s="86"/>
      <c r="E28" s="86"/>
      <c r="F28" s="86"/>
      <c r="G28" s="86"/>
      <c r="H28" s="87"/>
      <c r="I28" s="87"/>
      <c r="J28" s="86"/>
      <c r="K28" s="86"/>
      <c r="L28" s="86"/>
      <c r="M28" s="86"/>
      <c r="N28" s="86"/>
      <c r="O28" s="87"/>
      <c r="P28" s="87"/>
      <c r="Q28" s="86"/>
      <c r="R28" s="86"/>
      <c r="S28" s="86"/>
      <c r="T28" s="86"/>
      <c r="U28" s="86"/>
      <c r="V28" s="87"/>
      <c r="W28" s="87"/>
      <c r="X28" s="86"/>
      <c r="Y28" s="86"/>
      <c r="Z28" s="86"/>
      <c r="AA28" s="86"/>
      <c r="AB28" s="86"/>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row>
    <row r="29" spans="1:52" ht="22.15" customHeight="1">
      <c r="A29" s="7"/>
      <c r="B29" s="87"/>
      <c r="C29" s="102" t="s">
        <v>620</v>
      </c>
      <c r="D29" s="86"/>
      <c r="E29" s="86"/>
      <c r="F29" s="86"/>
      <c r="G29" s="86"/>
      <c r="H29" s="87"/>
      <c r="I29" s="87"/>
      <c r="J29" s="102" t="s">
        <v>623</v>
      </c>
      <c r="K29" s="86"/>
      <c r="L29" s="86"/>
      <c r="M29" s="86"/>
      <c r="N29" s="86"/>
      <c r="O29" s="87"/>
      <c r="P29" s="87"/>
      <c r="Q29" s="102" t="s">
        <v>626</v>
      </c>
      <c r="R29" s="86"/>
      <c r="S29" s="86"/>
      <c r="T29" s="86"/>
      <c r="U29" s="86"/>
      <c r="V29" s="87"/>
      <c r="W29" s="87"/>
      <c r="X29" s="102" t="s">
        <v>626</v>
      </c>
      <c r="Y29" s="86"/>
      <c r="Z29" s="86"/>
      <c r="AA29" s="86"/>
      <c r="AB29" s="86"/>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row>
    <row r="30" spans="1:52" ht="6" customHeight="1">
      <c r="A30" s="7"/>
      <c r="B30" s="87"/>
      <c r="C30" s="27"/>
      <c r="D30" s="27"/>
      <c r="E30" s="27"/>
      <c r="F30" s="27"/>
      <c r="G30" s="27"/>
      <c r="H30" s="87"/>
      <c r="I30" s="87"/>
      <c r="J30" s="27"/>
      <c r="K30" s="27"/>
      <c r="L30" s="27"/>
      <c r="M30" s="27"/>
      <c r="N30" s="27"/>
      <c r="O30" s="87"/>
      <c r="P30" s="87"/>
      <c r="Q30" s="27"/>
      <c r="R30" s="27"/>
      <c r="S30" s="27"/>
      <c r="T30" s="27"/>
      <c r="U30" s="27"/>
      <c r="V30" s="87"/>
      <c r="W30" s="87"/>
      <c r="X30" s="27"/>
      <c r="Y30" s="27"/>
      <c r="Z30" s="27"/>
      <c r="AA30" s="27"/>
      <c r="AB30" s="2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row>
    <row r="31" spans="1:52" ht="12" customHeight="1">
      <c r="A31" s="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row>
    <row r="32" spans="1:52" ht="12" customHeight="1">
      <c r="A32" s="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row>
    <row r="33" spans="1:52" ht="22.15" customHeight="1">
      <c r="A33" s="7"/>
      <c r="B33" s="87"/>
      <c r="C33" s="103" t="s">
        <v>577</v>
      </c>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87"/>
      <c r="AE33" s="87"/>
      <c r="AF33" s="87"/>
      <c r="AG33" s="87"/>
      <c r="AH33" s="87"/>
      <c r="AI33" s="87"/>
      <c r="AJ33" s="87"/>
      <c r="AK33" s="87"/>
      <c r="AL33" s="87"/>
      <c r="AM33" s="87"/>
      <c r="AN33" s="87"/>
      <c r="AO33" s="87"/>
      <c r="AP33" s="87"/>
      <c r="AQ33" s="87"/>
      <c r="AR33" s="87"/>
      <c r="AS33" s="87"/>
      <c r="AT33" s="87"/>
      <c r="AU33" s="87"/>
      <c r="AV33" s="87"/>
      <c r="AW33" s="87"/>
      <c r="AX33" s="87"/>
      <c r="AY33" s="87"/>
      <c r="AZ33" s="87"/>
    </row>
    <row r="34" spans="1:52" ht="12" customHeight="1">
      <c r="A34" s="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row>
    <row r="35" spans="1:52" ht="25.9" customHeight="1">
      <c r="A35" s="7"/>
      <c r="B35" s="87"/>
      <c r="C35" s="87"/>
      <c r="D35" s="87"/>
      <c r="E35" s="87"/>
      <c r="F35" s="87"/>
      <c r="G35" s="87"/>
      <c r="H35" s="87"/>
      <c r="I35" s="87"/>
      <c r="J35" s="87"/>
      <c r="K35" s="87"/>
      <c r="L35" s="87"/>
      <c r="M35" s="87"/>
      <c r="N35" s="87"/>
      <c r="O35" s="87"/>
      <c r="P35" s="87"/>
      <c r="Q35" s="87"/>
      <c r="R35" s="87"/>
      <c r="S35" s="87"/>
      <c r="T35" s="87"/>
      <c r="U35" s="87"/>
      <c r="V35" s="87"/>
      <c r="W35" s="87"/>
      <c r="X35" s="87"/>
      <c r="Y35" s="105" t="s">
        <v>629</v>
      </c>
      <c r="Z35" s="106"/>
      <c r="AA35" s="106"/>
      <c r="AB35" s="106"/>
      <c r="AC35" s="106"/>
      <c r="AD35" s="87"/>
      <c r="AE35" s="87"/>
      <c r="AF35" s="87"/>
      <c r="AG35" s="87"/>
      <c r="AH35" s="87"/>
      <c r="AI35" s="87"/>
      <c r="AJ35" s="87"/>
      <c r="AK35" s="87"/>
      <c r="AL35" s="87"/>
      <c r="AM35" s="87"/>
      <c r="AN35" s="87"/>
      <c r="AO35" s="87"/>
      <c r="AP35" s="87"/>
      <c r="AQ35" s="87"/>
      <c r="AR35" s="87"/>
      <c r="AS35" s="87"/>
      <c r="AT35" s="87"/>
      <c r="AU35" s="87"/>
      <c r="AV35" s="87"/>
      <c r="AW35" s="87"/>
      <c r="AX35" s="87"/>
      <c r="AY35" s="87"/>
      <c r="AZ35" s="87"/>
    </row>
    <row r="36" spans="1:52" ht="12" customHeight="1">
      <c r="A36" s="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row>
    <row r="37" spans="1:52" ht="18" customHeight="1">
      <c r="A37" s="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row>
    <row r="38" spans="1:52" ht="22.15" customHeight="1">
      <c r="A38" s="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row>
    <row r="39" spans="1:52" ht="18" customHeight="1">
      <c r="A39" s="31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row>
    <row r="40" spans="1:52" ht="25.5" customHeight="1">
      <c r="A40" s="316"/>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row>
    <row r="41" spans="1:52" ht="18" customHeight="1">
      <c r="A41" s="316"/>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row>
    <row r="42" spans="1:52" ht="18" customHeight="1">
      <c r="A42" s="316"/>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row>
    <row r="43" spans="1:52" ht="18" customHeight="1">
      <c r="A43" s="316"/>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row>
    <row r="44" spans="1:52" ht="18" customHeight="1">
      <c r="A44" s="316"/>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row>
    <row r="45" spans="1:52" ht="18" customHeight="1">
      <c r="A45" s="316"/>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row>
    <row r="46" spans="1:52" ht="18" customHeight="1">
      <c r="A46" s="316"/>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row>
    <row r="47" spans="1:52" ht="18" customHeight="1">
      <c r="A47" s="316"/>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row>
    <row r="48" spans="1:52" ht="18" customHeight="1">
      <c r="A48" s="7"/>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row>
    <row r="49" spans="1:52" ht="18" customHeight="1">
      <c r="A49" s="7"/>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row>
    <row r="50" spans="1:52" ht="18" customHeight="1">
      <c r="A50" s="7"/>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row>
    <row r="51" spans="1:52" ht="18" customHeight="1">
      <c r="A51" s="7"/>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row>
    <row r="52" spans="1:52" ht="18" customHeight="1">
      <c r="A52" s="7"/>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row>
    <row r="53" spans="1:52" ht="18" customHeight="1">
      <c r="A53" s="7"/>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row>
    <row r="54" spans="1:52" ht="18" customHeight="1">
      <c r="A54" s="7"/>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row>
    <row r="55" spans="1:52" ht="18" customHeight="1">
      <c r="A55" s="7"/>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row>
    <row r="56" spans="1:52" ht="18" customHeight="1">
      <c r="A56" s="7"/>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row>
    <row r="57" spans="1:52" ht="18" customHeight="1">
      <c r="A57" s="7"/>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row>
    <row r="58" spans="1:52" ht="18" customHeight="1">
      <c r="A58" s="7"/>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row>
    <row r="59" spans="1:52" ht="18" customHeight="1">
      <c r="A59" s="7"/>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row>
    <row r="60" spans="1:52" ht="18" customHeight="1">
      <c r="A60" s="7"/>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row>
    <row r="61" spans="1:52" ht="16.149999999999999" customHeight="1"/>
    <row r="64" spans="1:52" s="3" customFormat="1" ht="31.9"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row>
  </sheetData>
  <mergeCells count="10">
    <mergeCell ref="X27:AA27"/>
    <mergeCell ref="X19:AA19"/>
    <mergeCell ref="C10:L10"/>
    <mergeCell ref="A39:A47"/>
    <mergeCell ref="Q19:T19"/>
    <mergeCell ref="J19:L19"/>
    <mergeCell ref="C19:E19"/>
    <mergeCell ref="J27:L27"/>
    <mergeCell ref="C27:E27"/>
    <mergeCell ref="Q27:T27"/>
  </mergeCells>
  <hyperlinks>
    <hyperlink ref="C17" location="'TELEFONÍA'!B5" tooltip="Ir a Telefonía" display="TELEFONÍA MÓVIL" xr:uid="{00000000-0004-0000-0000-000000000000}"/>
    <hyperlink ref="J17" location="'INTERNET MÓVIL'!B5" tooltip="Ir a Internet Móvil" display="INTERNET MÓVIL" xr:uid="{00000000-0004-0000-0000-000001000000}"/>
    <hyperlink ref="Q17" location="'INTERNET FIJO '!B5" tooltip="Ir a Internet Fijo" display="INTERNET FIJO" xr:uid="{00000000-0004-0000-0000-000002000000}"/>
    <hyperlink ref="X17" location="'TV PAGA'!B5" tooltip="Ir a TV Paga" display="TV PAGA" xr:uid="{00000000-0004-0000-0000-000003000000}"/>
    <hyperlink ref="C25" location="'PENETRACIÓN'!B5" tooltip="Ir a Penetración" display="PENETRACIÓN BAM" xr:uid="{00000000-0004-0000-0000-000004000000}"/>
    <hyperlink ref="J25" location="'PENETRACIÓN'!B5" tooltip="Ir a Penetración" display="PENETRACIÓN BAF" xr:uid="{00000000-0004-0000-0000-000005000000}"/>
    <hyperlink ref="Q25" location="'INGRESOS'!B5" tooltip="Ir a Ingresos" display="INGRESOS MÓVIL" xr:uid="{00000000-0004-0000-0000-000006000000}"/>
    <hyperlink ref="X25" location="'INGRESOS'!B5" tooltip="Ir a Ingresos" display="INGRESOS FIJO" xr:uid="{00000000-0004-0000-0000-000007000000}"/>
    <hyperlink ref="Y35" location="'ÍNDICE'!B5" tooltip="Ir al Índice" display="☰  IR AL ÍNDICE" xr:uid="{00000000-0004-0000-0000-000008000000}"/>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B7280"/>
  </sheetPr>
  <dimension ref="A4:BA35"/>
  <sheetViews>
    <sheetView zoomScale="77" zoomScaleNormal="77" workbookViewId="0"/>
  </sheetViews>
  <sheetFormatPr baseColWidth="10" defaultRowHeight="15"/>
  <cols>
    <col min="1" max="53" width="11.42578125" style="4"/>
  </cols>
  <sheetData>
    <row r="4" s="4" customFormat="1"/>
    <row r="14" s="4" customFormat="1"/>
    <row r="33" s="4" customFormat="1"/>
    <row r="35" s="4" customFormat="1"/>
  </sheetData>
  <sheetProtection algorithmName="SHA-512" hashValue="vr1rv1yZ2Af+w9ZFl+tfQ0YvU+CpCEejZOkhdMeFzQ3ToVF+lcr9McGmAHjBgvLS98LbJS64SuxFJOpSje5DDw==" saltValue="nfuwtMPVoyu2McB5ravXWA==" spinCount="100000" sheet="1" formatCells="0" formatColumns="0" formatRows="0" insertColumns="0" insertRows="0" insertHyperlinks="0" deleteColumns="0" deleteRows="0"/>
  <customSheetViews>
    <customSheetView guid="{5167CA74-6B38-4C00-A4FB-101AA9850982}" scale="77" state="hidden">
      <pageMargins left="0.7" right="0.7" top="0.75" bottom="0.75" header="0.3" footer="0.3"/>
    </customSheetView>
    <customSheetView guid="{608F1F58-0C70-4BD6-A398-FFB57FE9431A}" scale="77" state="hidden">
      <pageMargins left="0.7" right="0.7" top="0.75" bottom="0.75" header="0.3" footer="0.3"/>
    </customSheetView>
    <customSheetView guid="{6FBC0F11-A326-4FC8-AA96-CA6BF44E0174}" scale="77" state="hidden">
      <pageMargins left="0.7" right="0.7" top="0.75" bottom="0.75" header="0.3" footer="0.3"/>
    </customSheetView>
    <customSheetView guid="{6C2028FF-D767-4ADA-99CD-00856C384461}" scale="77" state="hidden">
      <pageMargins left="0.7" right="0.7" top="0.75" bottom="0.75" header="0.3" footer="0.3"/>
    </customSheetView>
    <customSheetView guid="{9B440751-B4FF-4EE1-A0DA-CB8EB4A26F70}" scale="77" state="hidden">
      <pageMargins left="0.7" right="0.7" top="0.75" bottom="0.75" header="0.3" footer="0.3"/>
    </customSheetView>
    <customSheetView guid="{EDAF60AE-B10F-4F09-A422-75F1B5518EA1}" scale="77" state="hidden">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7B6"/>
  </sheetPr>
  <dimension ref="A1:AC57"/>
  <sheetViews>
    <sheetView zoomScale="110" zoomScaleNormal="110" workbookViewId="0">
      <selection activeCell="C17" sqref="C17:E17"/>
    </sheetView>
  </sheetViews>
  <sheetFormatPr baseColWidth="10" defaultRowHeight="15"/>
  <cols>
    <col min="1" max="1" width="1.42578125" customWidth="1"/>
    <col min="2" max="2" width="2.7109375" customWidth="1"/>
    <col min="3" max="5" width="16.28515625" customWidth="1"/>
    <col min="6" max="7" width="2.7109375" customWidth="1"/>
    <col min="8" max="10" width="16.28515625" customWidth="1"/>
    <col min="11" max="12" width="2.7109375" customWidth="1"/>
    <col min="13" max="15" width="16.28515625" customWidth="1"/>
    <col min="16" max="17" width="2.7109375" customWidth="1"/>
    <col min="18" max="20" width="16.28515625" customWidth="1"/>
    <col min="21" max="21" width="2.7109375" customWidth="1"/>
    <col min="22" max="22" width="7" customWidth="1"/>
    <col min="23" max="23" width="1.42578125" customWidth="1"/>
    <col min="24" max="29" width="8" customWidth="1"/>
    <col min="30" max="52" width="1.42578125" customWidth="1"/>
  </cols>
  <sheetData>
    <row r="1" spans="1:29" ht="4.1500000000000004" customHeight="1">
      <c r="A1" s="7"/>
      <c r="B1" s="7"/>
      <c r="C1" s="7"/>
      <c r="D1" s="7"/>
      <c r="E1" s="7"/>
      <c r="F1" s="7"/>
      <c r="G1" s="7"/>
      <c r="H1" s="7"/>
      <c r="I1" s="7"/>
      <c r="J1" s="7"/>
      <c r="K1" s="7"/>
      <c r="L1" s="7"/>
      <c r="M1" s="7"/>
      <c r="N1" s="7"/>
      <c r="O1" s="7"/>
      <c r="P1" s="7"/>
      <c r="Q1" s="7"/>
      <c r="R1" s="7"/>
      <c r="S1" s="7"/>
      <c r="T1" s="7"/>
      <c r="U1" s="7"/>
      <c r="V1" s="7"/>
      <c r="W1" s="7"/>
      <c r="X1" s="7"/>
      <c r="Y1" s="7"/>
      <c r="Z1" s="7"/>
      <c r="AA1" s="7"/>
      <c r="AB1" s="7"/>
      <c r="AC1" s="7"/>
    </row>
    <row r="2" spans="1:29" ht="22.15" customHeight="1">
      <c r="A2" s="7"/>
      <c r="B2" s="7"/>
      <c r="C2" s="7"/>
      <c r="D2" s="7"/>
      <c r="E2" s="7"/>
      <c r="F2" s="7"/>
      <c r="G2" s="7"/>
      <c r="H2" s="7"/>
      <c r="I2" s="7"/>
      <c r="J2" s="7"/>
      <c r="K2" s="7"/>
      <c r="L2" s="7"/>
      <c r="M2" s="7"/>
      <c r="N2" s="7"/>
      <c r="O2" s="7"/>
      <c r="P2" s="7"/>
      <c r="Q2" s="7"/>
      <c r="R2" s="7"/>
      <c r="S2" s="7"/>
      <c r="T2" s="7"/>
      <c r="U2" s="7"/>
      <c r="V2" s="7"/>
      <c r="W2" s="7"/>
      <c r="X2" s="7"/>
      <c r="Y2" s="7"/>
      <c r="Z2" s="7"/>
      <c r="AA2" s="7"/>
      <c r="AB2" s="7"/>
      <c r="AC2" s="7"/>
    </row>
    <row r="3" spans="1:29" ht="24" customHeight="1">
      <c r="A3" s="7"/>
      <c r="B3" s="322" t="s">
        <v>617</v>
      </c>
      <c r="C3" s="322"/>
      <c r="D3" s="322"/>
      <c r="E3" s="322"/>
      <c r="F3" s="322"/>
      <c r="G3" s="7"/>
      <c r="H3" s="7"/>
      <c r="I3" s="7"/>
      <c r="J3" s="7"/>
      <c r="K3" s="7"/>
      <c r="L3" s="7"/>
      <c r="M3" s="7"/>
      <c r="N3" s="7"/>
      <c r="O3" s="7"/>
      <c r="P3" s="325" t="s">
        <v>618</v>
      </c>
      <c r="Q3" s="326"/>
      <c r="R3" s="326"/>
      <c r="S3" s="326"/>
      <c r="T3" s="326"/>
      <c r="U3" s="8"/>
      <c r="V3" s="7"/>
      <c r="W3" s="7"/>
      <c r="X3" s="7"/>
      <c r="Y3" s="7"/>
      <c r="Z3" s="7"/>
      <c r="AA3" s="7"/>
      <c r="AB3" s="7"/>
      <c r="AC3" s="7"/>
    </row>
    <row r="4" spans="1:29" ht="22.15" customHeight="1">
      <c r="A4" s="7"/>
      <c r="B4" s="7"/>
      <c r="C4" s="7"/>
      <c r="D4" s="7"/>
      <c r="E4" s="7"/>
      <c r="F4" s="7"/>
      <c r="G4" s="7"/>
      <c r="H4" s="7"/>
      <c r="I4" s="7"/>
      <c r="J4" s="7"/>
      <c r="K4" s="7"/>
      <c r="L4" s="7"/>
      <c r="M4" s="7"/>
      <c r="N4" s="7"/>
      <c r="O4" s="7"/>
      <c r="P4" s="7"/>
      <c r="Q4" s="7"/>
      <c r="R4" s="7"/>
      <c r="S4" s="7"/>
      <c r="T4" s="7"/>
      <c r="U4" s="7"/>
      <c r="V4" s="7"/>
      <c r="W4" s="7"/>
      <c r="X4" s="7"/>
      <c r="Y4" s="7"/>
      <c r="Z4" s="7"/>
      <c r="AA4" s="7"/>
      <c r="AB4" s="7"/>
      <c r="AC4" s="7"/>
    </row>
    <row r="5" spans="1:29" ht="30" customHeight="1">
      <c r="A5" s="7"/>
      <c r="B5" s="323" t="s">
        <v>578</v>
      </c>
      <c r="C5" s="323"/>
      <c r="D5" s="323"/>
      <c r="E5" s="323"/>
      <c r="F5" s="323"/>
      <c r="G5" s="323"/>
      <c r="H5" s="323"/>
      <c r="I5" s="323"/>
      <c r="J5" s="323"/>
      <c r="K5" s="323"/>
      <c r="L5" s="323"/>
      <c r="M5" s="323"/>
      <c r="N5" s="323"/>
      <c r="O5" s="323"/>
      <c r="P5" s="323"/>
      <c r="Q5" s="323"/>
      <c r="R5" s="323"/>
      <c r="S5" s="323"/>
      <c r="T5" s="323"/>
      <c r="U5" s="323"/>
      <c r="V5" s="7"/>
      <c r="W5" s="7"/>
      <c r="X5" s="7"/>
      <c r="Y5" s="7"/>
      <c r="Z5" s="7"/>
      <c r="AA5" s="7"/>
      <c r="AB5" s="7"/>
      <c r="AC5" s="7"/>
    </row>
    <row r="6" spans="1:29" ht="19.899999999999999" customHeight="1">
      <c r="A6" s="7"/>
      <c r="B6" s="323"/>
      <c r="C6" s="323"/>
      <c r="D6" s="323"/>
      <c r="E6" s="323"/>
      <c r="F6" s="323"/>
      <c r="G6" s="323"/>
      <c r="H6" s="323"/>
      <c r="I6" s="323"/>
      <c r="J6" s="323"/>
      <c r="K6" s="323"/>
      <c r="L6" s="323"/>
      <c r="M6" s="323"/>
      <c r="N6" s="323"/>
      <c r="O6" s="323"/>
      <c r="P6" s="323"/>
      <c r="Q6" s="323"/>
      <c r="R6" s="323"/>
      <c r="S6" s="323"/>
      <c r="T6" s="323"/>
      <c r="U6" s="323"/>
      <c r="V6" s="7"/>
      <c r="W6" s="7"/>
      <c r="X6" s="7"/>
      <c r="Y6" s="7"/>
      <c r="Z6" s="7"/>
      <c r="AA6" s="7"/>
      <c r="AB6" s="7"/>
      <c r="AC6" s="7"/>
    </row>
    <row r="7" spans="1:29" ht="22.15" customHeight="1">
      <c r="A7" s="7"/>
      <c r="B7" s="324" t="s">
        <v>579</v>
      </c>
      <c r="C7" s="324"/>
      <c r="D7" s="324"/>
      <c r="E7" s="324"/>
      <c r="F7" s="324"/>
      <c r="G7" s="324"/>
      <c r="H7" s="324"/>
      <c r="I7" s="324"/>
      <c r="J7" s="324"/>
      <c r="K7" s="324"/>
      <c r="L7" s="324"/>
      <c r="M7" s="324"/>
      <c r="N7" s="324"/>
      <c r="O7" s="324"/>
      <c r="P7" s="324"/>
      <c r="Q7" s="324"/>
      <c r="R7" s="324"/>
      <c r="S7" s="324"/>
      <c r="T7" s="324"/>
      <c r="U7" s="324"/>
      <c r="V7" s="7"/>
      <c r="W7" s="7"/>
      <c r="X7" s="7"/>
      <c r="Y7" s="7"/>
      <c r="Z7" s="7"/>
      <c r="AA7" s="7"/>
      <c r="AB7" s="7"/>
      <c r="AC7" s="7"/>
    </row>
    <row r="8" spans="1:29" ht="3" customHeight="1">
      <c r="A8" s="7"/>
      <c r="B8" s="6"/>
      <c r="C8" s="6"/>
      <c r="D8" s="6"/>
      <c r="E8" s="6"/>
      <c r="F8" s="62"/>
      <c r="G8" s="62"/>
      <c r="H8" s="62"/>
      <c r="I8" s="62"/>
      <c r="J8" s="62"/>
      <c r="K8" s="62"/>
      <c r="L8" s="62"/>
      <c r="M8" s="62"/>
      <c r="N8" s="62"/>
      <c r="O8" s="62"/>
      <c r="P8" s="62"/>
      <c r="Q8" s="62"/>
      <c r="R8" s="62"/>
      <c r="S8" s="62"/>
      <c r="T8" s="62"/>
      <c r="U8" s="62"/>
      <c r="V8" s="7"/>
      <c r="W8" s="7"/>
      <c r="X8" s="7"/>
      <c r="Y8" s="7"/>
      <c r="Z8" s="7"/>
      <c r="AA8" s="7"/>
      <c r="AB8" s="7"/>
      <c r="AC8" s="7"/>
    </row>
    <row r="9" spans="1:29" ht="4.1500000000000004" customHeight="1">
      <c r="A9" s="7"/>
      <c r="B9" s="7"/>
      <c r="C9" s="7"/>
      <c r="D9" s="7"/>
      <c r="E9" s="7"/>
      <c r="F9" s="7"/>
      <c r="G9" s="7"/>
      <c r="H9" s="7"/>
      <c r="I9" s="7"/>
      <c r="J9" s="7"/>
      <c r="K9" s="7"/>
      <c r="L9" s="7"/>
      <c r="M9" s="7"/>
      <c r="N9" s="7"/>
      <c r="O9" s="7"/>
      <c r="P9" s="7"/>
      <c r="Q9" s="7"/>
      <c r="R9" s="7"/>
      <c r="S9" s="7"/>
      <c r="T9" s="7"/>
      <c r="U9" s="7"/>
      <c r="V9" s="7"/>
      <c r="W9" s="7"/>
      <c r="X9" s="7"/>
      <c r="Y9" s="7"/>
      <c r="Z9" s="7"/>
      <c r="AA9" s="7"/>
      <c r="AB9" s="7"/>
      <c r="AC9" s="7"/>
    </row>
    <row r="10" spans="1:29" ht="22.15"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row>
    <row r="11" spans="1:29" ht="6" customHeight="1">
      <c r="A11" s="7"/>
      <c r="B11" s="7"/>
      <c r="C11" s="63"/>
      <c r="D11" s="63"/>
      <c r="E11" s="65"/>
      <c r="F11" s="7"/>
      <c r="G11" s="7"/>
      <c r="H11" s="63"/>
      <c r="I11" s="63"/>
      <c r="J11" s="65"/>
      <c r="K11" s="7"/>
      <c r="L11" s="7"/>
      <c r="M11" s="63"/>
      <c r="N11" s="63"/>
      <c r="O11" s="65"/>
      <c r="P11" s="7"/>
      <c r="Q11" s="7"/>
      <c r="R11" s="63"/>
      <c r="S11" s="63"/>
      <c r="T11" s="65"/>
      <c r="U11" s="7"/>
      <c r="V11" s="7"/>
      <c r="W11" s="7"/>
      <c r="X11" s="7"/>
      <c r="Y11" s="7"/>
      <c r="Z11" s="7"/>
      <c r="AA11" s="7"/>
      <c r="AB11" s="7"/>
      <c r="AC11" s="7"/>
    </row>
    <row r="12" spans="1:29" ht="31.9" customHeight="1">
      <c r="A12" s="7"/>
      <c r="B12" s="7"/>
      <c r="C12" s="69">
        <v>1</v>
      </c>
      <c r="D12" s="64"/>
      <c r="E12" s="66"/>
      <c r="F12" s="7"/>
      <c r="G12" s="7"/>
      <c r="H12" s="69">
        <v>2</v>
      </c>
      <c r="I12" s="64"/>
      <c r="J12" s="66"/>
      <c r="K12" s="7"/>
      <c r="L12" s="7"/>
      <c r="M12" s="69">
        <v>3</v>
      </c>
      <c r="N12" s="64"/>
      <c r="O12" s="66"/>
      <c r="P12" s="7"/>
      <c r="Q12" s="7"/>
      <c r="R12" s="69">
        <v>4</v>
      </c>
      <c r="S12" s="64"/>
      <c r="T12" s="66"/>
      <c r="U12" s="7"/>
      <c r="V12" s="7"/>
      <c r="W12" s="7"/>
      <c r="X12" s="7"/>
      <c r="Y12" s="7"/>
      <c r="Z12" s="7"/>
      <c r="AA12" s="7"/>
      <c r="AB12" s="7"/>
      <c r="AC12" s="7"/>
    </row>
    <row r="13" spans="1:29" ht="22.15" customHeight="1">
      <c r="A13" s="7"/>
      <c r="B13" s="7"/>
      <c r="C13" s="64"/>
      <c r="D13" s="64"/>
      <c r="E13" s="66"/>
      <c r="F13" s="7"/>
      <c r="G13" s="7"/>
      <c r="H13" s="64"/>
      <c r="I13" s="64"/>
      <c r="J13" s="66"/>
      <c r="K13" s="7"/>
      <c r="L13" s="7"/>
      <c r="M13" s="64"/>
      <c r="N13" s="64"/>
      <c r="O13" s="66"/>
      <c r="P13" s="7"/>
      <c r="Q13" s="7"/>
      <c r="R13" s="64"/>
      <c r="S13" s="64"/>
      <c r="T13" s="66"/>
      <c r="U13" s="7"/>
      <c r="V13" s="7"/>
      <c r="W13" s="7"/>
      <c r="X13" s="7"/>
      <c r="Y13" s="7"/>
      <c r="Z13" s="7"/>
      <c r="AA13" s="7"/>
      <c r="AB13" s="7"/>
      <c r="AC13" s="7"/>
    </row>
    <row r="14" spans="1:29" ht="22.15" customHeight="1">
      <c r="A14" s="7"/>
      <c r="B14" s="7"/>
      <c r="C14" s="95" t="s">
        <v>568</v>
      </c>
      <c r="D14" s="64"/>
      <c r="E14" s="66"/>
      <c r="F14" s="7"/>
      <c r="G14" s="7"/>
      <c r="H14" s="95" t="s">
        <v>569</v>
      </c>
      <c r="I14" s="64"/>
      <c r="J14" s="66"/>
      <c r="K14" s="7"/>
      <c r="L14" s="7"/>
      <c r="M14" s="95" t="s">
        <v>375</v>
      </c>
      <c r="N14" s="64"/>
      <c r="O14" s="66"/>
      <c r="P14" s="7"/>
      <c r="Q14" s="7"/>
      <c r="R14" s="95" t="s">
        <v>564</v>
      </c>
      <c r="S14" s="64"/>
      <c r="T14" s="66"/>
      <c r="U14" s="7"/>
      <c r="V14" s="7"/>
      <c r="W14" s="7"/>
      <c r="X14" s="7"/>
      <c r="Y14" s="7"/>
      <c r="Z14" s="7"/>
      <c r="AA14" s="7"/>
      <c r="AB14" s="7"/>
      <c r="AC14" s="7"/>
    </row>
    <row r="15" spans="1:29" ht="22.15" customHeight="1">
      <c r="A15" s="7"/>
      <c r="B15" s="7"/>
      <c r="C15" s="68" t="s">
        <v>580</v>
      </c>
      <c r="D15" s="64"/>
      <c r="E15" s="66"/>
      <c r="F15" s="7"/>
      <c r="G15" s="7"/>
      <c r="H15" s="68" t="s">
        <v>582</v>
      </c>
      <c r="I15" s="64"/>
      <c r="J15" s="66"/>
      <c r="K15" s="7"/>
      <c r="L15" s="7"/>
      <c r="M15" s="68" t="s">
        <v>583</v>
      </c>
      <c r="N15" s="64"/>
      <c r="O15" s="66"/>
      <c r="P15" s="7"/>
      <c r="Q15" s="7"/>
      <c r="R15" s="68" t="s">
        <v>584</v>
      </c>
      <c r="S15" s="64"/>
      <c r="T15" s="66"/>
      <c r="U15" s="7"/>
      <c r="V15" s="7"/>
      <c r="W15" s="7"/>
      <c r="X15" s="7"/>
      <c r="Y15" s="7"/>
      <c r="Z15" s="7"/>
      <c r="AA15" s="7"/>
      <c r="AB15" s="7"/>
      <c r="AC15" s="7"/>
    </row>
    <row r="16" spans="1:29" ht="22.15" customHeight="1">
      <c r="A16" s="7"/>
      <c r="B16" s="7"/>
      <c r="C16" s="64"/>
      <c r="D16" s="64"/>
      <c r="E16" s="66"/>
      <c r="F16" s="7"/>
      <c r="G16" s="7"/>
      <c r="H16" s="64"/>
      <c r="I16" s="64"/>
      <c r="J16" s="66"/>
      <c r="K16" s="7"/>
      <c r="L16" s="7"/>
      <c r="M16" s="64"/>
      <c r="N16" s="64"/>
      <c r="O16" s="66"/>
      <c r="P16" s="7"/>
      <c r="Q16" s="7"/>
      <c r="R16" s="64"/>
      <c r="S16" s="64"/>
      <c r="T16" s="66"/>
      <c r="U16" s="7"/>
      <c r="V16" s="7"/>
      <c r="W16" s="7"/>
      <c r="X16" s="7"/>
      <c r="Y16" s="7"/>
      <c r="Z16" s="7"/>
      <c r="AA16" s="7"/>
      <c r="AB16" s="7"/>
      <c r="AC16" s="7"/>
    </row>
    <row r="17" spans="1:29" ht="22.15" customHeight="1">
      <c r="A17" s="7"/>
      <c r="B17" s="7"/>
      <c r="C17" s="320" t="s">
        <v>581</v>
      </c>
      <c r="D17" s="320"/>
      <c r="E17" s="321"/>
      <c r="F17" s="7"/>
      <c r="G17" s="7"/>
      <c r="H17" s="320" t="s">
        <v>581</v>
      </c>
      <c r="I17" s="320"/>
      <c r="J17" s="321"/>
      <c r="K17" s="7"/>
      <c r="L17" s="7"/>
      <c r="M17" s="320" t="s">
        <v>581</v>
      </c>
      <c r="N17" s="320"/>
      <c r="O17" s="321"/>
      <c r="P17" s="7"/>
      <c r="Q17" s="7"/>
      <c r="R17" s="320" t="s">
        <v>581</v>
      </c>
      <c r="S17" s="320"/>
      <c r="T17" s="321"/>
      <c r="U17" s="7"/>
      <c r="V17" s="7"/>
      <c r="W17" s="7"/>
      <c r="X17" s="7"/>
      <c r="Y17" s="7"/>
      <c r="Z17" s="7"/>
      <c r="AA17" s="7"/>
      <c r="AB17" s="7"/>
      <c r="AC17" s="7"/>
    </row>
    <row r="18" spans="1:29" ht="7.9" customHeight="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row>
    <row r="19" spans="1:29" ht="7.9"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row>
    <row r="20" spans="1:29" ht="6" customHeight="1">
      <c r="A20" s="7"/>
      <c r="B20" s="7"/>
      <c r="C20" s="63"/>
      <c r="D20" s="63"/>
      <c r="E20" s="65"/>
      <c r="F20" s="7"/>
      <c r="G20" s="7"/>
      <c r="H20" s="63"/>
      <c r="I20" s="63"/>
      <c r="J20" s="65"/>
      <c r="K20" s="7"/>
      <c r="L20" s="7"/>
      <c r="M20" s="63"/>
      <c r="N20" s="63"/>
      <c r="O20" s="65"/>
      <c r="P20" s="7"/>
      <c r="Q20" s="7"/>
      <c r="R20" s="63"/>
      <c r="S20" s="63"/>
      <c r="T20" s="65"/>
      <c r="U20" s="7"/>
      <c r="V20" s="7"/>
      <c r="W20" s="7"/>
      <c r="X20" s="7"/>
      <c r="Y20" s="7"/>
      <c r="Z20" s="7"/>
      <c r="AA20" s="7"/>
      <c r="AB20" s="7"/>
      <c r="AC20" s="7"/>
    </row>
    <row r="21" spans="1:29" ht="31.9" customHeight="1">
      <c r="A21" s="7"/>
      <c r="B21" s="7"/>
      <c r="C21" s="69">
        <v>5</v>
      </c>
      <c r="D21" s="64"/>
      <c r="E21" s="66"/>
      <c r="F21" s="7"/>
      <c r="G21" s="7"/>
      <c r="H21" s="69">
        <v>6</v>
      </c>
      <c r="I21" s="64"/>
      <c r="J21" s="66"/>
      <c r="K21" s="7"/>
      <c r="L21" s="7"/>
      <c r="M21" s="69">
        <v>7</v>
      </c>
      <c r="N21" s="64"/>
      <c r="O21" s="66"/>
      <c r="P21" s="7"/>
      <c r="Q21" s="7"/>
      <c r="R21" s="69">
        <v>8</v>
      </c>
      <c r="S21" s="64"/>
      <c r="T21" s="66"/>
      <c r="U21" s="7"/>
      <c r="V21" s="7"/>
      <c r="W21" s="7"/>
      <c r="X21" s="7"/>
      <c r="Y21" s="7"/>
      <c r="Z21" s="7"/>
      <c r="AA21" s="7"/>
      <c r="AB21" s="7"/>
      <c r="AC21" s="7"/>
    </row>
    <row r="22" spans="1:29" ht="22.15" customHeight="1">
      <c r="A22" s="7"/>
      <c r="B22" s="7"/>
      <c r="C22" s="64"/>
      <c r="D22" s="64"/>
      <c r="E22" s="66"/>
      <c r="F22" s="7"/>
      <c r="G22" s="7"/>
      <c r="H22" s="64"/>
      <c r="I22" s="64"/>
      <c r="J22" s="66"/>
      <c r="K22" s="7"/>
      <c r="L22" s="7"/>
      <c r="M22" s="64"/>
      <c r="N22" s="64"/>
      <c r="O22" s="66"/>
      <c r="P22" s="7"/>
      <c r="Q22" s="7"/>
      <c r="R22" s="64"/>
      <c r="S22" s="64"/>
      <c r="T22" s="66"/>
      <c r="U22" s="7"/>
      <c r="V22" s="7"/>
      <c r="W22" s="7"/>
      <c r="X22" s="7"/>
      <c r="Y22" s="7"/>
      <c r="Z22" s="7"/>
      <c r="AA22" s="7"/>
      <c r="AB22" s="7"/>
      <c r="AC22" s="7"/>
    </row>
    <row r="23" spans="1:29" ht="22.15" customHeight="1">
      <c r="A23" s="7"/>
      <c r="B23" s="7"/>
      <c r="C23" s="95" t="s">
        <v>570</v>
      </c>
      <c r="D23" s="64"/>
      <c r="E23" s="66"/>
      <c r="F23" s="7"/>
      <c r="G23" s="7"/>
      <c r="H23" s="95" t="s">
        <v>571</v>
      </c>
      <c r="I23" s="64"/>
      <c r="J23" s="66"/>
      <c r="K23" s="7"/>
      <c r="L23" s="7"/>
      <c r="M23" s="95" t="s">
        <v>573</v>
      </c>
      <c r="N23" s="64"/>
      <c r="O23" s="66"/>
      <c r="P23" s="7"/>
      <c r="Q23" s="7"/>
      <c r="R23" s="67" t="s">
        <v>572</v>
      </c>
      <c r="S23" s="64"/>
      <c r="T23" s="66"/>
      <c r="U23" s="7"/>
      <c r="V23" s="7"/>
      <c r="W23" s="7"/>
      <c r="X23" s="7"/>
      <c r="Y23" s="7"/>
      <c r="Z23" s="7"/>
      <c r="AA23" s="7"/>
      <c r="AB23" s="7"/>
      <c r="AC23" s="7"/>
    </row>
    <row r="24" spans="1:29" ht="22.15" customHeight="1">
      <c r="A24" s="7"/>
      <c r="B24" s="7"/>
      <c r="C24" s="68" t="s">
        <v>585</v>
      </c>
      <c r="D24" s="64"/>
      <c r="E24" s="66"/>
      <c r="F24" s="7"/>
      <c r="G24" s="7"/>
      <c r="H24" s="68" t="s">
        <v>586</v>
      </c>
      <c r="I24" s="64"/>
      <c r="J24" s="66"/>
      <c r="K24" s="7"/>
      <c r="L24" s="7"/>
      <c r="M24" s="68" t="s">
        <v>587</v>
      </c>
      <c r="N24" s="64"/>
      <c r="O24" s="66"/>
      <c r="P24" s="7"/>
      <c r="Q24" s="7"/>
      <c r="R24" s="68" t="s">
        <v>588</v>
      </c>
      <c r="S24" s="64"/>
      <c r="T24" s="66"/>
      <c r="U24" s="7"/>
      <c r="V24" s="7"/>
      <c r="W24" s="7"/>
      <c r="X24" s="7"/>
      <c r="Y24" s="7"/>
      <c r="Z24" s="7"/>
      <c r="AA24" s="7"/>
      <c r="AB24" s="7"/>
      <c r="AC24" s="7"/>
    </row>
    <row r="25" spans="1:29" ht="22.15" customHeight="1">
      <c r="A25" s="7"/>
      <c r="B25" s="7"/>
      <c r="C25" s="64"/>
      <c r="D25" s="64"/>
      <c r="E25" s="66"/>
      <c r="F25" s="7"/>
      <c r="G25" s="7"/>
      <c r="H25" s="64"/>
      <c r="I25" s="64"/>
      <c r="J25" s="66"/>
      <c r="K25" s="7"/>
      <c r="L25" s="7"/>
      <c r="M25" s="64"/>
      <c r="N25" s="64"/>
      <c r="O25" s="66"/>
      <c r="P25" s="7"/>
      <c r="Q25" s="7"/>
      <c r="R25" s="64"/>
      <c r="S25" s="64"/>
      <c r="T25" s="66"/>
      <c r="U25" s="7"/>
      <c r="V25" s="7"/>
      <c r="W25" s="7"/>
      <c r="X25" s="7"/>
      <c r="Y25" s="7"/>
      <c r="Z25" s="7"/>
      <c r="AA25" s="7"/>
      <c r="AB25" s="7"/>
      <c r="AC25" s="7"/>
    </row>
    <row r="26" spans="1:29" ht="22.15" customHeight="1">
      <c r="A26" s="7"/>
      <c r="B26" s="7"/>
      <c r="C26" s="320" t="s">
        <v>581</v>
      </c>
      <c r="D26" s="320"/>
      <c r="E26" s="321"/>
      <c r="F26" s="7"/>
      <c r="G26" s="7"/>
      <c r="H26" s="320" t="s">
        <v>581</v>
      </c>
      <c r="I26" s="320"/>
      <c r="J26" s="321"/>
      <c r="K26" s="7"/>
      <c r="L26" s="7"/>
      <c r="M26" s="320" t="s">
        <v>581</v>
      </c>
      <c r="N26" s="320"/>
      <c r="O26" s="321"/>
      <c r="P26" s="7"/>
      <c r="Q26" s="7"/>
      <c r="R26" s="320" t="s">
        <v>581</v>
      </c>
      <c r="S26" s="320"/>
      <c r="T26" s="321"/>
      <c r="U26" s="7"/>
      <c r="V26" s="7"/>
      <c r="W26" s="7"/>
      <c r="X26" s="7"/>
      <c r="Y26" s="7"/>
      <c r="Z26" s="7"/>
      <c r="AA26" s="7"/>
      <c r="AB26" s="7"/>
      <c r="AC26" s="7"/>
    </row>
    <row r="27" spans="1:29" ht="22.1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row>
    <row r="28" spans="1:29" ht="31.9"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row>
    <row r="29" spans="1:29" ht="22.1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row>
    <row r="30" spans="1:29" ht="22.1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row>
    <row r="31" spans="1:29" ht="22.1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row>
    <row r="32" spans="1:29" ht="22.1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row>
    <row r="33" spans="1:29" ht="3"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row>
    <row r="34" spans="1:29" ht="3"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row>
    <row r="35" spans="1:29" ht="22.1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row>
    <row r="36" spans="1:29" ht="22.1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row>
    <row r="37" spans="1:29" ht="22.1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row>
    <row r="38" spans="1:29" ht="22.1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row>
    <row r="39" spans="1:29" ht="22.1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row>
    <row r="40" spans="1:29" ht="22.1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row>
    <row r="41" spans="1:29" ht="22.1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row>
    <row r="42" spans="1:29" ht="22.1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row>
    <row r="43" spans="1:29" ht="22.1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row>
    <row r="44" spans="1:29" ht="22.1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row>
    <row r="45" spans="1:29" ht="22.1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row>
    <row r="46" spans="1:29" ht="22.1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row>
    <row r="47" spans="1:29" ht="22.1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row>
    <row r="48" spans="1:29" ht="22.1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row>
    <row r="49" spans="1:29" ht="22.1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row>
    <row r="50" spans="1:29" ht="22.1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29" ht="22.1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row>
    <row r="52" spans="1:29" ht="22.1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row>
    <row r="53" spans="1:29">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row>
    <row r="54" spans="1:29">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row>
    <row r="55" spans="1:29">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row>
    <row r="56" spans="1:29">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row>
    <row r="57" spans="1:29">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row>
  </sheetData>
  <mergeCells count="12">
    <mergeCell ref="C26:E26"/>
    <mergeCell ref="H26:J26"/>
    <mergeCell ref="M26:O26"/>
    <mergeCell ref="R26:T26"/>
    <mergeCell ref="B3:F3"/>
    <mergeCell ref="B5:U6"/>
    <mergeCell ref="B7:U7"/>
    <mergeCell ref="P3:T3"/>
    <mergeCell ref="C17:E17"/>
    <mergeCell ref="H17:J17"/>
    <mergeCell ref="M17:O17"/>
    <mergeCell ref="R17:T17"/>
  </mergeCells>
  <hyperlinks>
    <hyperlink ref="P3" location="'DASHBOARD'!B5" tooltip="Volver al Dashboard" display="⌂ VOLVER AL DASHBOARD" xr:uid="{00000000-0004-0000-0100-000000000000}"/>
    <hyperlink ref="C14" location="'TELEFONÍA'!B5" tooltip="Ir a Telefonía" display="TELEFONÍA" xr:uid="{00000000-0004-0000-0100-000001000000}"/>
    <hyperlink ref="H14" location="'INTERNET MÓVIL'!B5" tooltip="Ir a Internet Móvil" display="INTERNET MÓVIL" xr:uid="{00000000-0004-0000-0100-000002000000}"/>
    <hyperlink ref="M14" location="'INTERNET FIJO '!B5" tooltip="Ir a Internet Fijo" display="INTERNET FIJO" xr:uid="{00000000-0004-0000-0100-000003000000}"/>
    <hyperlink ref="R14" location="'TV PAGA'!B5" tooltip="Ir a TV Paga" display="TV PAGA" xr:uid="{00000000-0004-0000-0100-000004000000}"/>
    <hyperlink ref="C23" location="'INGRESOS'!B5" tooltip="Ir a Ingresos" display="INGRESOS" xr:uid="{00000000-0004-0000-0100-000005000000}"/>
    <hyperlink ref="H23" location="'PENETRACIÓN'!B5" tooltip="Ir a Penetración" display="PENETRACIÓN" xr:uid="{00000000-0004-0000-0100-000006000000}"/>
    <hyperlink ref="M23" location="'CONECTIVIDAD INTERNACIONAL'!B5" tooltip="Ir a Conectividad Internacional" display="CONECTIVIDAD INT." xr:uid="{00000000-0004-0000-0100-000007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6C7"/>
  </sheetPr>
  <dimension ref="A1:AQ197"/>
  <sheetViews>
    <sheetView zoomScale="120" zoomScaleNormal="120" workbookViewId="0">
      <pane ySplit="10" topLeftCell="A11" activePane="bottomLeft" state="frozen"/>
      <selection pane="bottomLeft" activeCell="G28" sqref="G28"/>
    </sheetView>
  </sheetViews>
  <sheetFormatPr baseColWidth="10" defaultColWidth="11.42578125" defaultRowHeight="15"/>
  <cols>
    <col min="1" max="1" width="1.42578125" style="4" customWidth="1"/>
    <col min="2" max="2" width="10.5703125" style="1" bestFit="1" customWidth="1"/>
    <col min="3" max="5" width="12.7109375" bestFit="1" customWidth="1"/>
    <col min="6" max="6" width="11.140625" bestFit="1" customWidth="1"/>
    <col min="7" max="7" width="10.85546875" bestFit="1" customWidth="1"/>
    <col min="8" max="8" width="10" bestFit="1" customWidth="1"/>
    <col min="9" max="9" width="12.7109375" bestFit="1" customWidth="1"/>
    <col min="10" max="10" width="11.140625" bestFit="1" customWidth="1"/>
    <col min="11" max="11" width="12.140625" bestFit="1" customWidth="1"/>
    <col min="12" max="12" width="17" bestFit="1" customWidth="1"/>
    <col min="13" max="13" width="13.5703125" bestFit="1" customWidth="1"/>
    <col min="14" max="14" width="12.7109375" bestFit="1" customWidth="1"/>
    <col min="15" max="15" width="20.5703125" bestFit="1" customWidth="1"/>
    <col min="16" max="16" width="20.85546875" bestFit="1" customWidth="1"/>
    <col min="17" max="17" width="11.42578125" bestFit="1" customWidth="1"/>
    <col min="18" max="20" width="14.42578125" style="4" customWidth="1"/>
    <col min="21" max="43" width="1.42578125" style="4" customWidth="1"/>
    <col min="44" max="52" width="1.42578125" customWidth="1"/>
  </cols>
  <sheetData>
    <row r="1" spans="1:29" s="4" customFormat="1" ht="4.1500000000000004" customHeight="1">
      <c r="A1" s="7"/>
      <c r="B1" s="7"/>
      <c r="C1" s="7"/>
      <c r="D1" s="7"/>
      <c r="E1" s="7"/>
      <c r="F1" s="7"/>
      <c r="G1" s="7"/>
      <c r="H1" s="7"/>
      <c r="I1" s="7"/>
      <c r="J1" s="7"/>
      <c r="K1" s="7"/>
      <c r="L1" s="7"/>
      <c r="M1" s="7"/>
      <c r="N1" s="7"/>
      <c r="O1" s="7"/>
      <c r="P1" s="7"/>
      <c r="Q1" s="7"/>
      <c r="R1" s="7"/>
      <c r="S1" s="7"/>
      <c r="T1" s="7"/>
      <c r="U1" s="7"/>
      <c r="V1" s="7"/>
      <c r="W1" s="7"/>
      <c r="X1" s="7"/>
      <c r="Y1" s="7"/>
      <c r="Z1" s="7"/>
      <c r="AA1" s="7"/>
      <c r="AB1" s="7"/>
      <c r="AC1" s="7"/>
    </row>
    <row r="2" spans="1:29" s="4" customFormat="1" ht="18" customHeight="1">
      <c r="A2" s="7"/>
      <c r="B2" s="7"/>
      <c r="C2" s="7"/>
      <c r="D2" s="7"/>
      <c r="E2" s="7"/>
      <c r="F2" s="7"/>
      <c r="G2" s="7"/>
      <c r="H2" s="7"/>
      <c r="I2" s="7"/>
      <c r="J2" s="7"/>
      <c r="K2" s="7"/>
      <c r="L2" s="7"/>
      <c r="M2" s="7"/>
      <c r="N2" s="7"/>
      <c r="O2" s="7"/>
      <c r="P2" s="7"/>
      <c r="Q2" s="7"/>
      <c r="R2" s="7"/>
      <c r="S2" s="7"/>
      <c r="T2" s="7"/>
      <c r="U2" s="7"/>
      <c r="V2" s="7"/>
      <c r="W2" s="7"/>
      <c r="X2" s="7"/>
      <c r="Y2" s="7"/>
      <c r="Z2" s="7"/>
      <c r="AA2" s="7"/>
      <c r="AB2" s="7"/>
      <c r="AC2" s="7"/>
    </row>
    <row r="3" spans="1:29" s="4" customFormat="1" ht="24" customHeight="1">
      <c r="A3" s="7"/>
      <c r="B3" s="331" t="s">
        <v>609</v>
      </c>
      <c r="C3" s="332"/>
      <c r="D3" s="332"/>
      <c r="E3" s="332"/>
      <c r="F3" s="332"/>
      <c r="G3" s="332"/>
      <c r="H3" s="332"/>
      <c r="I3" s="7"/>
      <c r="J3" s="336" t="s">
        <v>591</v>
      </c>
      <c r="K3" s="337"/>
      <c r="L3" s="325" t="s">
        <v>592</v>
      </c>
      <c r="M3" s="338"/>
      <c r="N3" s="7"/>
      <c r="O3" s="7"/>
      <c r="P3" s="7"/>
      <c r="Q3" s="7"/>
      <c r="R3" s="7"/>
      <c r="S3" s="7"/>
      <c r="T3" s="7"/>
      <c r="U3" s="7"/>
      <c r="V3" s="7"/>
      <c r="W3" s="7"/>
      <c r="X3" s="7"/>
      <c r="Y3" s="7"/>
      <c r="Z3" s="7"/>
      <c r="AA3" s="7"/>
      <c r="AB3" s="7"/>
      <c r="AC3" s="7"/>
    </row>
    <row r="4" spans="1:29" s="4" customFormat="1" ht="4.1500000000000004" customHeight="1">
      <c r="A4" s="7"/>
      <c r="B4" s="7"/>
      <c r="C4" s="7"/>
      <c r="D4" s="7"/>
      <c r="E4" s="7"/>
      <c r="F4" s="7"/>
      <c r="G4" s="7"/>
      <c r="H4" s="7"/>
      <c r="I4" s="7"/>
      <c r="J4" s="7"/>
      <c r="K4" s="7"/>
      <c r="L4" s="7"/>
      <c r="M4" s="7"/>
      <c r="N4" s="7"/>
      <c r="O4" s="7"/>
      <c r="P4" s="7"/>
      <c r="Q4" s="7"/>
      <c r="R4" s="7"/>
      <c r="S4" s="7"/>
      <c r="T4" s="7"/>
      <c r="U4" s="7"/>
      <c r="V4" s="7"/>
      <c r="W4" s="7"/>
      <c r="X4" s="7"/>
      <c r="Y4" s="7"/>
      <c r="Z4" s="7"/>
      <c r="AA4" s="7"/>
      <c r="AB4" s="7"/>
      <c r="AC4" s="7"/>
    </row>
    <row r="5" spans="1:29" s="4" customFormat="1" ht="24" customHeight="1">
      <c r="A5" s="7"/>
      <c r="B5" s="333" t="s">
        <v>589</v>
      </c>
      <c r="C5" s="333"/>
      <c r="D5" s="333"/>
      <c r="E5" s="333"/>
      <c r="F5" s="333"/>
      <c r="G5" s="333"/>
      <c r="H5" s="333"/>
      <c r="I5" s="333"/>
      <c r="J5" s="333"/>
      <c r="K5" s="333"/>
      <c r="L5" s="333"/>
      <c r="M5" s="333"/>
      <c r="N5" s="333"/>
      <c r="O5" s="333"/>
      <c r="P5" s="333"/>
      <c r="Q5" s="333"/>
      <c r="R5" s="333"/>
      <c r="S5" s="333"/>
      <c r="T5" s="333"/>
      <c r="U5" s="7"/>
      <c r="V5" s="7"/>
      <c r="W5" s="7"/>
      <c r="X5" s="7"/>
      <c r="Y5" s="7"/>
      <c r="Z5" s="7"/>
      <c r="AA5" s="7"/>
      <c r="AB5" s="7"/>
      <c r="AC5" s="7"/>
    </row>
    <row r="6" spans="1:29" s="4" customFormat="1" ht="24" customHeight="1">
      <c r="A6" s="7"/>
      <c r="B6" s="333"/>
      <c r="C6" s="333"/>
      <c r="D6" s="333"/>
      <c r="E6" s="333"/>
      <c r="F6" s="333"/>
      <c r="G6" s="333"/>
      <c r="H6" s="333"/>
      <c r="I6" s="333"/>
      <c r="J6" s="333"/>
      <c r="K6" s="333"/>
      <c r="L6" s="333"/>
      <c r="M6" s="333"/>
      <c r="N6" s="333"/>
      <c r="O6" s="333"/>
      <c r="P6" s="333"/>
      <c r="Q6" s="333"/>
      <c r="R6" s="333"/>
      <c r="S6" s="333"/>
      <c r="T6" s="333"/>
      <c r="U6" s="7"/>
      <c r="V6" s="7"/>
      <c r="W6" s="7"/>
      <c r="X6" s="7"/>
      <c r="Y6" s="7"/>
      <c r="Z6" s="7"/>
      <c r="AA6" s="7"/>
      <c r="AB6" s="7"/>
      <c r="AC6" s="7"/>
    </row>
    <row r="7" spans="1:29" s="4" customFormat="1" ht="19.899999999999999" customHeight="1">
      <c r="A7" s="7"/>
      <c r="B7" s="334" t="s">
        <v>590</v>
      </c>
      <c r="C7" s="335"/>
      <c r="D7" s="335"/>
      <c r="E7" s="335"/>
      <c r="F7" s="335"/>
      <c r="G7" s="335"/>
      <c r="H7" s="335"/>
      <c r="I7" s="335"/>
      <c r="J7" s="335"/>
      <c r="K7" s="335"/>
      <c r="L7" s="335"/>
      <c r="M7" s="335"/>
      <c r="N7" s="335"/>
      <c r="O7" s="335"/>
      <c r="P7" s="335"/>
      <c r="Q7" s="335"/>
      <c r="R7" s="335"/>
      <c r="S7" s="335"/>
      <c r="T7" s="335"/>
      <c r="U7" s="7"/>
      <c r="V7" s="7"/>
      <c r="W7" s="7"/>
      <c r="X7" s="7"/>
      <c r="Y7" s="7"/>
      <c r="Z7" s="7"/>
      <c r="AA7" s="7"/>
      <c r="AB7" s="7"/>
      <c r="AC7" s="7"/>
    </row>
    <row r="8" spans="1:29" s="4" customFormat="1" ht="4.1500000000000004" customHeight="1">
      <c r="A8" s="7"/>
      <c r="B8" s="7"/>
      <c r="C8" s="7"/>
      <c r="D8" s="7"/>
      <c r="E8" s="7"/>
      <c r="F8" s="7"/>
      <c r="G8" s="7"/>
      <c r="H8" s="7"/>
      <c r="I8" s="7"/>
      <c r="J8" s="7"/>
      <c r="K8" s="7"/>
      <c r="L8" s="7"/>
      <c r="M8" s="7"/>
      <c r="N8" s="7"/>
      <c r="O8" s="7"/>
      <c r="P8" s="7"/>
      <c r="Q8" s="7"/>
      <c r="R8" s="7"/>
      <c r="S8" s="7"/>
      <c r="T8" s="7"/>
      <c r="U8" s="7"/>
      <c r="V8" s="7"/>
      <c r="W8" s="7"/>
      <c r="X8" s="7"/>
      <c r="Y8" s="7"/>
      <c r="Z8" s="7"/>
      <c r="AA8" s="7"/>
      <c r="AB8" s="7"/>
      <c r="AC8" s="7"/>
    </row>
    <row r="9" spans="1:29" s="4" customFormat="1" ht="12" customHeight="1">
      <c r="A9" s="7"/>
      <c r="B9" s="7"/>
      <c r="C9" s="7"/>
      <c r="D9" s="7"/>
      <c r="E9" s="7"/>
      <c r="F9" s="7"/>
      <c r="G9" s="7"/>
      <c r="H9" s="7"/>
      <c r="I9" s="7"/>
      <c r="J9" s="7"/>
      <c r="K9" s="7"/>
      <c r="L9" s="7"/>
      <c r="M9" s="7"/>
      <c r="N9" s="7"/>
      <c r="O9" s="7"/>
      <c r="P9" s="7"/>
      <c r="Q9" s="7"/>
      <c r="R9" s="7"/>
      <c r="S9" s="7"/>
      <c r="T9" s="7"/>
      <c r="U9" s="7"/>
      <c r="V9" s="7"/>
      <c r="W9" s="7"/>
      <c r="X9" s="7"/>
      <c r="Y9" s="7"/>
      <c r="Z9" s="7"/>
      <c r="AA9" s="7"/>
      <c r="AB9" s="7"/>
      <c r="AC9" s="7"/>
    </row>
    <row r="10" spans="1:29" s="4" customFormat="1" ht="7.9"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row>
    <row r="11" spans="1:29" s="4" customFormat="1" ht="15.75" thickBot="1">
      <c r="A11" s="11"/>
      <c r="B11" s="328" t="s">
        <v>2</v>
      </c>
      <c r="C11" s="329" t="s">
        <v>0</v>
      </c>
      <c r="D11" s="329"/>
      <c r="E11" s="329" t="s">
        <v>3</v>
      </c>
      <c r="F11" s="329"/>
      <c r="G11" s="329" t="s">
        <v>4</v>
      </c>
      <c r="H11" s="329"/>
      <c r="I11" s="329" t="s">
        <v>5</v>
      </c>
      <c r="J11" s="329"/>
      <c r="K11" s="329" t="s">
        <v>1</v>
      </c>
      <c r="L11" s="329"/>
      <c r="M11" s="329"/>
      <c r="N11" s="330" t="s">
        <v>6</v>
      </c>
      <c r="O11" s="330" t="s">
        <v>7</v>
      </c>
      <c r="P11" s="330" t="s">
        <v>8</v>
      </c>
      <c r="Q11" s="330" t="s">
        <v>389</v>
      </c>
      <c r="R11" s="7"/>
      <c r="S11" s="7"/>
      <c r="T11" s="7"/>
      <c r="U11" s="7"/>
      <c r="V11" s="7"/>
      <c r="W11" s="7"/>
      <c r="X11" s="7"/>
      <c r="Y11" s="7"/>
      <c r="Z11" s="7"/>
      <c r="AA11" s="7"/>
      <c r="AB11" s="7"/>
      <c r="AC11" s="7"/>
    </row>
    <row r="12" spans="1:29" ht="31.5" customHeight="1">
      <c r="A12" s="7"/>
      <c r="B12" s="328"/>
      <c r="C12" s="160" t="s">
        <v>9</v>
      </c>
      <c r="D12" s="160" t="s">
        <v>10</v>
      </c>
      <c r="E12" s="160" t="s">
        <v>9</v>
      </c>
      <c r="F12" s="160" t="s">
        <v>10</v>
      </c>
      <c r="G12" s="160" t="s">
        <v>9</v>
      </c>
      <c r="H12" s="160" t="s">
        <v>10</v>
      </c>
      <c r="I12" s="160" t="s">
        <v>9</v>
      </c>
      <c r="J12" s="160" t="s">
        <v>10</v>
      </c>
      <c r="K12" s="161" t="s">
        <v>11</v>
      </c>
      <c r="L12" s="161" t="s">
        <v>12</v>
      </c>
      <c r="M12" s="161" t="s">
        <v>13</v>
      </c>
      <c r="N12" s="330"/>
      <c r="O12" s="330"/>
      <c r="P12" s="330"/>
      <c r="Q12" s="330"/>
      <c r="R12" s="7"/>
      <c r="S12" s="7"/>
      <c r="T12" s="7"/>
      <c r="U12" s="7"/>
      <c r="V12" s="7"/>
      <c r="W12" s="7"/>
      <c r="X12" s="7"/>
      <c r="Y12" s="7"/>
      <c r="Z12" s="7"/>
      <c r="AA12" s="7"/>
      <c r="AB12" s="7"/>
      <c r="AC12" s="7"/>
    </row>
    <row r="13" spans="1:29" ht="22.15" customHeight="1">
      <c r="A13" s="7"/>
      <c r="B13" s="159">
        <v>45658</v>
      </c>
      <c r="C13" s="162">
        <v>3278949</v>
      </c>
      <c r="D13" s="162">
        <v>997675</v>
      </c>
      <c r="E13" s="162">
        <v>1887208</v>
      </c>
      <c r="F13" s="162">
        <v>691240</v>
      </c>
      <c r="G13" s="162">
        <v>342583</v>
      </c>
      <c r="H13" s="162">
        <v>14022</v>
      </c>
      <c r="I13" s="162">
        <v>1385055</v>
      </c>
      <c r="J13" s="162">
        <v>683797</v>
      </c>
      <c r="K13" s="162">
        <v>4551</v>
      </c>
      <c r="L13" s="162">
        <v>14172</v>
      </c>
      <c r="M13" s="162">
        <v>84986</v>
      </c>
      <c r="N13" s="162">
        <f>SUM(C13:J13)</f>
        <v>9280529</v>
      </c>
      <c r="O13" s="162">
        <f>SUM(C13+E13+G13+I13)</f>
        <v>6893795</v>
      </c>
      <c r="P13" s="162">
        <f>SUM(D13+F13+H13+J13)</f>
        <v>2386734</v>
      </c>
      <c r="Q13" s="162">
        <f>SUM(K13:M13)</f>
        <v>103709</v>
      </c>
      <c r="R13" s="7"/>
      <c r="S13" s="7"/>
      <c r="T13" s="7"/>
      <c r="U13" s="7"/>
      <c r="V13" s="7"/>
      <c r="W13" s="7"/>
      <c r="X13" s="7"/>
      <c r="Y13" s="7"/>
      <c r="Z13" s="7"/>
      <c r="AA13" s="7"/>
      <c r="AB13" s="7"/>
      <c r="AC13" s="7"/>
    </row>
    <row r="14" spans="1:29" s="4" customFormat="1">
      <c r="A14" s="7"/>
      <c r="B14" s="155">
        <v>45689</v>
      </c>
      <c r="C14" s="163">
        <v>3263329</v>
      </c>
      <c r="D14" s="163">
        <v>1001523</v>
      </c>
      <c r="E14" s="163">
        <v>1898172</v>
      </c>
      <c r="F14" s="163">
        <v>704497</v>
      </c>
      <c r="G14" s="163">
        <v>342792</v>
      </c>
      <c r="H14" s="163">
        <v>13847</v>
      </c>
      <c r="I14" s="163">
        <v>1394254</v>
      </c>
      <c r="J14" s="163">
        <v>689926</v>
      </c>
      <c r="K14" s="163">
        <v>4679</v>
      </c>
      <c r="L14" s="163">
        <v>13963</v>
      </c>
      <c r="M14" s="163">
        <v>83095</v>
      </c>
      <c r="N14" s="163">
        <f t="shared" ref="N14:N24" si="0">SUM(C14:J14)</f>
        <v>9308340</v>
      </c>
      <c r="O14" s="163">
        <f t="shared" ref="O14:O24" si="1">SUM(C14+E14+G14+I14)</f>
        <v>6898547</v>
      </c>
      <c r="P14" s="163">
        <f t="shared" ref="P14:P24" si="2">SUM(D14+F14+H14+J14)</f>
        <v>2409793</v>
      </c>
      <c r="Q14" s="163">
        <f t="shared" ref="Q14:Q24" si="3">SUM(K14:M14)</f>
        <v>101737</v>
      </c>
      <c r="R14" s="7"/>
      <c r="S14" s="7"/>
      <c r="T14" s="7"/>
      <c r="U14" s="7"/>
      <c r="V14" s="7"/>
      <c r="W14" s="7"/>
      <c r="X14" s="7"/>
      <c r="Y14" s="7"/>
      <c r="Z14" s="7"/>
      <c r="AA14" s="7"/>
      <c r="AB14" s="7"/>
      <c r="AC14" s="7"/>
    </row>
    <row r="15" spans="1:29" s="4" customFormat="1">
      <c r="A15" s="7"/>
      <c r="B15" s="155">
        <v>45717</v>
      </c>
      <c r="C15" s="164">
        <v>3230551</v>
      </c>
      <c r="D15" s="164">
        <v>1005858</v>
      </c>
      <c r="E15" s="164">
        <v>1912193</v>
      </c>
      <c r="F15" s="164">
        <v>714087</v>
      </c>
      <c r="G15" s="164">
        <v>343792</v>
      </c>
      <c r="H15" s="164">
        <v>13631</v>
      </c>
      <c r="I15" s="164">
        <v>1402163</v>
      </c>
      <c r="J15" s="164">
        <v>697658</v>
      </c>
      <c r="K15" s="164">
        <v>4843</v>
      </c>
      <c r="L15" s="164">
        <v>13768</v>
      </c>
      <c r="M15" s="164">
        <v>81322</v>
      </c>
      <c r="N15" s="164">
        <f t="shared" si="0"/>
        <v>9319933</v>
      </c>
      <c r="O15" s="164">
        <f t="shared" si="1"/>
        <v>6888699</v>
      </c>
      <c r="P15" s="164">
        <f t="shared" si="2"/>
        <v>2431234</v>
      </c>
      <c r="Q15" s="164">
        <f t="shared" si="3"/>
        <v>99933</v>
      </c>
      <c r="R15" s="7"/>
      <c r="S15" s="7"/>
      <c r="T15" s="7"/>
      <c r="U15" s="7"/>
      <c r="V15" s="7"/>
      <c r="W15" s="7"/>
      <c r="X15" s="7"/>
      <c r="Y15" s="7"/>
      <c r="Z15" s="7"/>
      <c r="AA15" s="7"/>
      <c r="AB15" s="7"/>
      <c r="AC15" s="7"/>
    </row>
    <row r="16" spans="1:29" s="4" customFormat="1">
      <c r="A16" s="7"/>
      <c r="B16" s="155">
        <v>45748</v>
      </c>
      <c r="C16" s="163">
        <v>3266250</v>
      </c>
      <c r="D16" s="163">
        <v>1008624</v>
      </c>
      <c r="E16" s="163">
        <v>1905184</v>
      </c>
      <c r="F16" s="163">
        <v>722127</v>
      </c>
      <c r="G16" s="163">
        <v>343217</v>
      </c>
      <c r="H16" s="163">
        <v>13480</v>
      </c>
      <c r="I16" s="163">
        <v>1408744</v>
      </c>
      <c r="J16" s="163">
        <v>701748</v>
      </c>
      <c r="K16" s="163">
        <v>5084</v>
      </c>
      <c r="L16" s="163">
        <v>13608</v>
      </c>
      <c r="M16" s="163">
        <v>79633</v>
      </c>
      <c r="N16" s="163">
        <f t="shared" si="0"/>
        <v>9369374</v>
      </c>
      <c r="O16" s="163">
        <f t="shared" si="1"/>
        <v>6923395</v>
      </c>
      <c r="P16" s="163">
        <f t="shared" si="2"/>
        <v>2445979</v>
      </c>
      <c r="Q16" s="163">
        <f t="shared" si="3"/>
        <v>98325</v>
      </c>
      <c r="R16" s="7"/>
      <c r="S16" s="7"/>
      <c r="T16" s="7"/>
      <c r="U16" s="7"/>
      <c r="V16" s="7"/>
      <c r="W16" s="7"/>
      <c r="X16" s="7"/>
      <c r="Y16" s="7"/>
      <c r="Z16" s="7"/>
      <c r="AA16" s="7"/>
      <c r="AB16" s="7"/>
      <c r="AC16" s="7"/>
    </row>
    <row r="17" spans="1:29" s="4" customFormat="1">
      <c r="A17" s="7"/>
      <c r="B17" s="155">
        <v>45778</v>
      </c>
      <c r="C17" s="164">
        <v>3222588</v>
      </c>
      <c r="D17" s="164">
        <v>1005667</v>
      </c>
      <c r="E17" s="164">
        <v>1909558</v>
      </c>
      <c r="F17" s="164">
        <v>728865</v>
      </c>
      <c r="G17" s="164">
        <v>343407</v>
      </c>
      <c r="H17" s="164">
        <v>13151</v>
      </c>
      <c r="I17" s="164">
        <v>1415563</v>
      </c>
      <c r="J17" s="164">
        <v>705430</v>
      </c>
      <c r="K17" s="164">
        <v>5244</v>
      </c>
      <c r="L17" s="164">
        <v>13388</v>
      </c>
      <c r="M17" s="164">
        <v>78019</v>
      </c>
      <c r="N17" s="164">
        <f t="shared" si="0"/>
        <v>9344229</v>
      </c>
      <c r="O17" s="164">
        <f t="shared" si="1"/>
        <v>6891116</v>
      </c>
      <c r="P17" s="164">
        <f t="shared" si="2"/>
        <v>2453113</v>
      </c>
      <c r="Q17" s="164">
        <f t="shared" si="3"/>
        <v>96651</v>
      </c>
      <c r="R17" s="7"/>
      <c r="S17" s="7"/>
      <c r="T17" s="7"/>
      <c r="U17" s="7"/>
      <c r="V17" s="7"/>
      <c r="W17" s="7"/>
      <c r="X17" s="7"/>
      <c r="Y17" s="7"/>
      <c r="Z17" s="7"/>
      <c r="AA17" s="7"/>
      <c r="AB17" s="7"/>
      <c r="AC17" s="7"/>
    </row>
    <row r="18" spans="1:29" s="4" customFormat="1">
      <c r="A18" s="7"/>
      <c r="B18" s="155">
        <v>45809</v>
      </c>
      <c r="C18" s="163">
        <v>3205641</v>
      </c>
      <c r="D18" s="163">
        <v>1010963</v>
      </c>
      <c r="E18" s="163">
        <v>1914143</v>
      </c>
      <c r="F18" s="163">
        <v>735001</v>
      </c>
      <c r="G18" s="163">
        <v>343600</v>
      </c>
      <c r="H18" s="163">
        <v>12973</v>
      </c>
      <c r="I18" s="163">
        <v>1419237</v>
      </c>
      <c r="J18" s="163">
        <v>710008</v>
      </c>
      <c r="K18" s="163">
        <v>5364</v>
      </c>
      <c r="L18" s="163">
        <v>13258</v>
      </c>
      <c r="M18" s="163">
        <v>76478</v>
      </c>
      <c r="N18" s="163">
        <f t="shared" si="0"/>
        <v>9351566</v>
      </c>
      <c r="O18" s="163">
        <f t="shared" si="1"/>
        <v>6882621</v>
      </c>
      <c r="P18" s="163">
        <f t="shared" si="2"/>
        <v>2468945</v>
      </c>
      <c r="Q18" s="163">
        <f>SUM(K18:M18)</f>
        <v>95100</v>
      </c>
      <c r="R18" s="7"/>
      <c r="S18" s="7"/>
      <c r="T18" s="7"/>
      <c r="U18" s="7"/>
      <c r="V18" s="7"/>
      <c r="W18" s="7"/>
      <c r="X18" s="7"/>
      <c r="Y18" s="7"/>
      <c r="Z18" s="7"/>
      <c r="AA18" s="7"/>
      <c r="AB18" s="7"/>
      <c r="AC18" s="7"/>
    </row>
    <row r="19" spans="1:29" s="4" customFormat="1">
      <c r="A19" s="7"/>
      <c r="B19" s="155">
        <v>45839</v>
      </c>
      <c r="C19" s="164">
        <v>3225925</v>
      </c>
      <c r="D19" s="164">
        <v>1015882</v>
      </c>
      <c r="E19" s="164">
        <v>1923006</v>
      </c>
      <c r="F19" s="164">
        <v>743144</v>
      </c>
      <c r="G19" s="164">
        <v>343666</v>
      </c>
      <c r="H19" s="164">
        <v>12894</v>
      </c>
      <c r="I19" s="164">
        <v>1430706</v>
      </c>
      <c r="J19" s="164">
        <v>716682</v>
      </c>
      <c r="K19" s="164"/>
      <c r="L19" s="164"/>
      <c r="M19" s="164"/>
      <c r="N19" s="164">
        <f t="shared" si="0"/>
        <v>9411905</v>
      </c>
      <c r="O19" s="164">
        <f t="shared" si="1"/>
        <v>6923303</v>
      </c>
      <c r="P19" s="164">
        <f t="shared" si="2"/>
        <v>2488602</v>
      </c>
      <c r="Q19" s="164">
        <f t="shared" si="3"/>
        <v>0</v>
      </c>
      <c r="R19" s="7"/>
      <c r="S19" s="7"/>
      <c r="T19" s="7"/>
      <c r="U19" s="7"/>
      <c r="V19" s="7"/>
      <c r="W19" s="7"/>
      <c r="X19" s="7"/>
      <c r="Y19" s="7"/>
      <c r="Z19" s="7"/>
      <c r="AA19" s="7"/>
      <c r="AB19" s="7"/>
      <c r="AC19" s="7"/>
    </row>
    <row r="20" spans="1:29" s="4" customFormat="1">
      <c r="A20" s="7"/>
      <c r="B20" s="155">
        <v>45870</v>
      </c>
      <c r="C20" s="163">
        <v>3228740</v>
      </c>
      <c r="D20" s="163">
        <v>1021128</v>
      </c>
      <c r="E20" s="163">
        <v>1932059</v>
      </c>
      <c r="F20" s="163">
        <v>750386</v>
      </c>
      <c r="G20" s="163">
        <v>343827</v>
      </c>
      <c r="H20" s="163">
        <v>12751</v>
      </c>
      <c r="I20" s="163">
        <v>1442260</v>
      </c>
      <c r="J20" s="163">
        <v>721528</v>
      </c>
      <c r="K20" s="163"/>
      <c r="L20" s="163"/>
      <c r="M20" s="163"/>
      <c r="N20" s="163">
        <f t="shared" si="0"/>
        <v>9452679</v>
      </c>
      <c r="O20" s="163">
        <f t="shared" si="1"/>
        <v>6946886</v>
      </c>
      <c r="P20" s="163">
        <f t="shared" si="2"/>
        <v>2505793</v>
      </c>
      <c r="Q20" s="163">
        <f t="shared" si="3"/>
        <v>0</v>
      </c>
      <c r="R20" s="7"/>
      <c r="S20" s="7"/>
      <c r="T20" s="7"/>
      <c r="U20" s="7"/>
      <c r="V20" s="7"/>
      <c r="W20" s="7"/>
      <c r="X20" s="7"/>
      <c r="Y20" s="7"/>
      <c r="Z20" s="7"/>
      <c r="AA20" s="7"/>
      <c r="AB20" s="7"/>
      <c r="AC20" s="7"/>
    </row>
    <row r="21" spans="1:29" s="4" customFormat="1">
      <c r="A21" s="7"/>
      <c r="B21" s="155">
        <v>45901</v>
      </c>
      <c r="C21" s="165">
        <v>3248542</v>
      </c>
      <c r="D21" s="165">
        <v>1032420</v>
      </c>
      <c r="E21" s="165">
        <v>1919606</v>
      </c>
      <c r="F21" s="165">
        <v>759332</v>
      </c>
      <c r="G21" s="165">
        <v>344023</v>
      </c>
      <c r="H21" s="165">
        <v>12534</v>
      </c>
      <c r="I21" s="165">
        <v>1456517</v>
      </c>
      <c r="J21" s="165">
        <v>726009</v>
      </c>
      <c r="K21" s="165"/>
      <c r="L21" s="165"/>
      <c r="M21" s="165"/>
      <c r="N21" s="165">
        <f t="shared" si="0"/>
        <v>9498983</v>
      </c>
      <c r="O21" s="165">
        <f t="shared" si="1"/>
        <v>6968688</v>
      </c>
      <c r="P21" s="165">
        <f t="shared" si="2"/>
        <v>2530295</v>
      </c>
      <c r="Q21" s="165">
        <f t="shared" si="3"/>
        <v>0</v>
      </c>
      <c r="R21" s="7"/>
      <c r="S21" s="7"/>
      <c r="T21" s="7"/>
      <c r="U21" s="7"/>
      <c r="V21" s="7"/>
      <c r="W21" s="7"/>
      <c r="X21" s="7"/>
      <c r="Y21" s="7"/>
      <c r="Z21" s="7"/>
      <c r="AA21" s="7"/>
      <c r="AB21" s="7"/>
      <c r="AC21" s="7"/>
    </row>
    <row r="22" spans="1:29" s="4" customFormat="1">
      <c r="A22" s="7"/>
      <c r="B22" s="155">
        <v>45931</v>
      </c>
      <c r="C22" s="163">
        <v>3181309</v>
      </c>
      <c r="D22" s="163">
        <v>1049854</v>
      </c>
      <c r="E22" s="163">
        <v>1873752</v>
      </c>
      <c r="F22" s="163">
        <v>768190</v>
      </c>
      <c r="G22" s="163"/>
      <c r="H22" s="163"/>
      <c r="I22" s="163">
        <v>1470180</v>
      </c>
      <c r="J22" s="163">
        <v>730964</v>
      </c>
      <c r="K22" s="163"/>
      <c r="L22" s="163"/>
      <c r="M22" s="163"/>
      <c r="N22" s="163">
        <f t="shared" si="0"/>
        <v>9074249</v>
      </c>
      <c r="O22" s="163">
        <f t="shared" si="1"/>
        <v>6525241</v>
      </c>
      <c r="P22" s="163">
        <f t="shared" si="2"/>
        <v>2549008</v>
      </c>
      <c r="Q22" s="163">
        <f t="shared" si="3"/>
        <v>0</v>
      </c>
      <c r="R22" s="7"/>
      <c r="S22" s="7"/>
      <c r="T22" s="7"/>
      <c r="U22" s="7"/>
      <c r="V22" s="7"/>
      <c r="W22" s="7"/>
      <c r="X22" s="7"/>
      <c r="Y22" s="7"/>
      <c r="Z22" s="7"/>
      <c r="AA22" s="7"/>
      <c r="AB22" s="7"/>
      <c r="AC22" s="7"/>
    </row>
    <row r="23" spans="1:29" s="4" customFormat="1">
      <c r="A23" s="7"/>
      <c r="B23" s="155">
        <v>45962</v>
      </c>
      <c r="C23" s="164">
        <v>3163079</v>
      </c>
      <c r="D23" s="164">
        <v>1059342</v>
      </c>
      <c r="E23" s="164">
        <v>1852184</v>
      </c>
      <c r="F23" s="164">
        <v>774843</v>
      </c>
      <c r="G23" s="164"/>
      <c r="H23" s="164"/>
      <c r="I23" s="164">
        <v>1485244</v>
      </c>
      <c r="J23" s="164">
        <v>741600</v>
      </c>
      <c r="K23" s="164"/>
      <c r="L23" s="164"/>
      <c r="M23" s="164"/>
      <c r="N23" s="164">
        <f t="shared" si="0"/>
        <v>9076292</v>
      </c>
      <c r="O23" s="164">
        <f t="shared" si="1"/>
        <v>6500507</v>
      </c>
      <c r="P23" s="164">
        <f t="shared" si="2"/>
        <v>2575785</v>
      </c>
      <c r="Q23" s="164">
        <f t="shared" si="3"/>
        <v>0</v>
      </c>
      <c r="R23" s="7"/>
      <c r="S23" s="7"/>
      <c r="T23" s="7"/>
      <c r="U23" s="7"/>
      <c r="V23" s="7"/>
      <c r="W23" s="7"/>
      <c r="X23" s="7"/>
      <c r="Y23" s="7"/>
      <c r="Z23" s="7"/>
      <c r="AA23" s="7"/>
      <c r="AB23" s="7"/>
      <c r="AC23" s="7"/>
    </row>
    <row r="24" spans="1:29" s="4" customFormat="1">
      <c r="A24" s="7"/>
      <c r="B24" s="156">
        <v>45992</v>
      </c>
      <c r="C24" s="157">
        <v>3247766</v>
      </c>
      <c r="D24" s="157">
        <v>1067917</v>
      </c>
      <c r="E24" s="158">
        <v>1856016</v>
      </c>
      <c r="F24" s="158">
        <v>781152</v>
      </c>
      <c r="G24" s="157"/>
      <c r="H24" s="157"/>
      <c r="I24" s="157">
        <v>1496393</v>
      </c>
      <c r="J24" s="157">
        <v>749769</v>
      </c>
      <c r="K24" s="157"/>
      <c r="L24" s="157"/>
      <c r="M24" s="157"/>
      <c r="N24" s="157">
        <f t="shared" si="0"/>
        <v>9199013</v>
      </c>
      <c r="O24" s="157">
        <f t="shared" si="1"/>
        <v>6600175</v>
      </c>
      <c r="P24" s="157">
        <f t="shared" si="2"/>
        <v>2598838</v>
      </c>
      <c r="Q24" s="157">
        <f t="shared" si="3"/>
        <v>0</v>
      </c>
      <c r="R24" s="7"/>
      <c r="S24" s="7"/>
      <c r="T24" s="7"/>
      <c r="U24" s="7"/>
      <c r="V24" s="7"/>
      <c r="W24" s="7"/>
      <c r="X24" s="7"/>
      <c r="Y24" s="7"/>
      <c r="Z24" s="7"/>
      <c r="AA24" s="7"/>
      <c r="AB24" s="7"/>
      <c r="AC24" s="7"/>
    </row>
    <row r="25" spans="1:29" s="4" customFormat="1">
      <c r="A25" s="7"/>
      <c r="B25" s="12"/>
      <c r="C25" s="7"/>
      <c r="D25" s="7"/>
      <c r="E25" s="7"/>
      <c r="F25" s="7"/>
      <c r="G25" s="7"/>
      <c r="H25" s="7"/>
      <c r="I25" s="7"/>
      <c r="J25" s="7"/>
      <c r="K25" s="7"/>
      <c r="L25" s="7"/>
      <c r="M25" s="7"/>
      <c r="N25" s="7"/>
      <c r="O25" s="7"/>
      <c r="P25" s="7"/>
      <c r="Q25" s="7"/>
      <c r="R25" s="7"/>
      <c r="S25" s="7"/>
      <c r="T25" s="7"/>
      <c r="U25" s="7"/>
      <c r="V25" s="7"/>
      <c r="W25" s="7"/>
      <c r="X25" s="7"/>
      <c r="Y25" s="7"/>
      <c r="Z25" s="7"/>
      <c r="AA25" s="7"/>
      <c r="AB25" s="7"/>
      <c r="AC25" s="7"/>
    </row>
    <row r="26" spans="1:29" s="4" customFormat="1">
      <c r="A26" s="7"/>
      <c r="B26" s="12"/>
      <c r="C26" s="13"/>
      <c r="D26" s="327" t="s">
        <v>560</v>
      </c>
      <c r="E26" s="327"/>
      <c r="F26" s="327"/>
      <c r="G26" s="327"/>
      <c r="H26" s="7"/>
      <c r="I26" s="7"/>
      <c r="J26" s="7"/>
      <c r="K26" s="7"/>
      <c r="L26" s="7"/>
      <c r="M26" s="7"/>
      <c r="N26" s="7"/>
      <c r="O26" s="7"/>
      <c r="P26" s="7"/>
      <c r="Q26" s="7"/>
      <c r="R26" s="7"/>
      <c r="S26" s="7"/>
      <c r="T26" s="7"/>
      <c r="U26" s="7"/>
      <c r="V26" s="7"/>
      <c r="W26" s="7"/>
      <c r="X26" s="7"/>
      <c r="Y26" s="7"/>
      <c r="Z26" s="7"/>
      <c r="AA26" s="7"/>
      <c r="AB26" s="7"/>
      <c r="AC26" s="7"/>
    </row>
    <row r="27" spans="1:29" s="4" customFormat="1">
      <c r="A27" s="7"/>
      <c r="B27" s="12"/>
      <c r="C27" s="7"/>
      <c r="D27" s="7"/>
      <c r="E27" s="7"/>
      <c r="F27" s="7"/>
      <c r="G27" s="7"/>
      <c r="H27" s="7"/>
      <c r="I27" s="7"/>
      <c r="J27" s="7"/>
      <c r="K27" s="7"/>
      <c r="L27" s="7"/>
      <c r="M27" s="7"/>
      <c r="N27" s="7"/>
      <c r="O27" s="7"/>
      <c r="P27" s="7"/>
      <c r="Q27" s="7"/>
      <c r="R27" s="7"/>
      <c r="S27" s="7"/>
      <c r="T27" s="7"/>
      <c r="U27" s="7"/>
      <c r="V27" s="7"/>
      <c r="W27" s="7"/>
      <c r="X27" s="7"/>
      <c r="Y27" s="7"/>
      <c r="Z27" s="7"/>
      <c r="AA27" s="7"/>
      <c r="AB27" s="7"/>
      <c r="AC27" s="7"/>
    </row>
    <row r="28" spans="1:29" s="4" customFormat="1">
      <c r="A28" s="7"/>
      <c r="B28" s="12"/>
      <c r="C28" s="7"/>
      <c r="D28" s="7"/>
      <c r="E28" s="7"/>
      <c r="F28" s="7"/>
      <c r="G28" s="7"/>
      <c r="H28" s="7"/>
      <c r="I28" s="7"/>
      <c r="J28" s="7"/>
      <c r="K28" s="7"/>
      <c r="L28" s="7"/>
      <c r="M28" s="7"/>
      <c r="N28" s="7"/>
      <c r="O28" s="7"/>
      <c r="P28" s="7"/>
      <c r="Q28" s="7"/>
      <c r="R28" s="7"/>
      <c r="S28" s="7"/>
      <c r="T28" s="7"/>
      <c r="U28" s="7"/>
      <c r="V28" s="7"/>
      <c r="W28" s="7"/>
      <c r="X28" s="7"/>
      <c r="Y28" s="7"/>
      <c r="Z28" s="7"/>
      <c r="AA28" s="7"/>
      <c r="AB28" s="7"/>
      <c r="AC28" s="7"/>
    </row>
    <row r="29" spans="1:29" s="4" customFormat="1">
      <c r="A29" s="7"/>
      <c r="B29" s="12"/>
      <c r="C29" s="7"/>
      <c r="D29" s="7"/>
      <c r="E29" s="7"/>
      <c r="F29" s="7"/>
      <c r="G29" s="7"/>
      <c r="H29" s="7"/>
      <c r="I29" s="7"/>
      <c r="J29" s="7"/>
      <c r="K29" s="7"/>
      <c r="L29" s="7"/>
      <c r="M29" s="7"/>
      <c r="N29" s="7"/>
      <c r="O29" s="7"/>
      <c r="P29" s="7"/>
      <c r="Q29" s="7"/>
      <c r="R29" s="7"/>
      <c r="S29" s="7"/>
      <c r="T29" s="7"/>
      <c r="U29" s="7"/>
      <c r="V29" s="7"/>
      <c r="W29" s="7"/>
      <c r="X29" s="7"/>
      <c r="Y29" s="7"/>
      <c r="Z29" s="7"/>
      <c r="AA29" s="7"/>
      <c r="AB29" s="7"/>
      <c r="AC29" s="7"/>
    </row>
    <row r="30" spans="1:29" s="4" customFormat="1">
      <c r="A30" s="7"/>
      <c r="B30" s="12"/>
      <c r="C30" s="7"/>
      <c r="D30" s="7"/>
      <c r="E30" s="7"/>
      <c r="F30" s="7"/>
      <c r="G30" s="7"/>
      <c r="H30" s="7"/>
      <c r="I30" s="7"/>
      <c r="J30" s="7"/>
      <c r="K30" s="7"/>
      <c r="L30" s="7"/>
      <c r="M30" s="7"/>
      <c r="N30" s="7"/>
      <c r="O30" s="7"/>
      <c r="P30" s="7"/>
      <c r="Q30" s="7"/>
      <c r="R30" s="7"/>
      <c r="S30" s="7"/>
      <c r="T30" s="7"/>
      <c r="U30" s="7"/>
      <c r="V30" s="7"/>
      <c r="W30" s="7"/>
      <c r="X30" s="7"/>
      <c r="Y30" s="7"/>
      <c r="Z30" s="7"/>
      <c r="AA30" s="7"/>
      <c r="AB30" s="7"/>
      <c r="AC30" s="7"/>
    </row>
    <row r="31" spans="1:29" s="4" customFormat="1">
      <c r="A31" s="7"/>
      <c r="B31" s="12"/>
      <c r="C31" s="7"/>
      <c r="D31" s="7"/>
      <c r="E31" s="7"/>
      <c r="F31" s="7"/>
      <c r="G31" s="7"/>
      <c r="H31" s="7"/>
      <c r="I31" s="7"/>
      <c r="J31" s="7"/>
      <c r="K31" s="7"/>
      <c r="L31" s="7"/>
      <c r="M31" s="7"/>
      <c r="N31" s="7"/>
      <c r="O31" s="7"/>
      <c r="P31" s="7"/>
      <c r="Q31" s="7"/>
      <c r="R31" s="7"/>
      <c r="S31" s="7"/>
      <c r="T31" s="7"/>
      <c r="U31" s="7"/>
      <c r="V31" s="7"/>
      <c r="W31" s="7"/>
      <c r="X31" s="7"/>
      <c r="Y31" s="7"/>
      <c r="Z31" s="7"/>
      <c r="AA31" s="7"/>
      <c r="AB31" s="7"/>
      <c r="AC31" s="7"/>
    </row>
    <row r="32" spans="1:29" s="4" customFormat="1">
      <c r="A32" s="7"/>
      <c r="B32" s="12"/>
      <c r="C32" s="7"/>
      <c r="D32" s="7"/>
      <c r="E32" s="7"/>
      <c r="F32" s="7"/>
      <c r="G32" s="7"/>
      <c r="H32" s="7"/>
      <c r="I32" s="7"/>
      <c r="J32" s="7"/>
      <c r="K32" s="7"/>
      <c r="L32" s="7"/>
      <c r="M32" s="7"/>
      <c r="N32" s="7"/>
      <c r="O32" s="7"/>
      <c r="P32" s="7"/>
      <c r="Q32" s="7"/>
      <c r="R32" s="7"/>
      <c r="S32" s="7"/>
      <c r="T32" s="7"/>
      <c r="U32" s="7"/>
      <c r="V32" s="7"/>
      <c r="W32" s="7"/>
      <c r="X32" s="7"/>
      <c r="Y32" s="7"/>
      <c r="Z32" s="7"/>
      <c r="AA32" s="7"/>
      <c r="AB32" s="7"/>
      <c r="AC32" s="7"/>
    </row>
    <row r="33" spans="1:29" s="4" customFormat="1">
      <c r="A33" s="7"/>
      <c r="B33" s="12"/>
      <c r="C33" s="7"/>
      <c r="D33" s="7"/>
      <c r="E33" s="7"/>
      <c r="F33" s="7"/>
      <c r="G33" s="7"/>
      <c r="H33" s="7"/>
      <c r="I33" s="7"/>
      <c r="J33" s="7"/>
      <c r="K33" s="7"/>
      <c r="L33" s="7"/>
      <c r="M33" s="7"/>
      <c r="N33" s="7"/>
      <c r="O33" s="7"/>
      <c r="P33" s="7"/>
      <c r="Q33" s="7"/>
      <c r="R33" s="7"/>
      <c r="S33" s="7"/>
      <c r="T33" s="7"/>
      <c r="U33" s="7"/>
      <c r="V33" s="7"/>
      <c r="W33" s="7"/>
      <c r="X33" s="7"/>
      <c r="Y33" s="7"/>
      <c r="Z33" s="7"/>
      <c r="AA33" s="7"/>
      <c r="AB33" s="7"/>
      <c r="AC33" s="7"/>
    </row>
    <row r="34" spans="1:29" s="4" customFormat="1">
      <c r="A34" s="7"/>
      <c r="B34" s="12"/>
      <c r="C34" s="7"/>
      <c r="D34" s="7"/>
      <c r="E34" s="7"/>
      <c r="F34" s="7"/>
      <c r="G34" s="7"/>
      <c r="H34" s="7"/>
      <c r="I34" s="7"/>
      <c r="J34" s="7"/>
      <c r="K34" s="7"/>
      <c r="L34" s="7"/>
      <c r="M34" s="7"/>
      <c r="N34" s="7"/>
      <c r="O34" s="7"/>
      <c r="P34" s="7"/>
      <c r="Q34" s="7"/>
      <c r="R34" s="7"/>
      <c r="S34" s="7"/>
      <c r="T34" s="7"/>
      <c r="U34" s="7"/>
      <c r="V34" s="7"/>
      <c r="W34" s="7"/>
      <c r="X34" s="7"/>
      <c r="Y34" s="7"/>
      <c r="Z34" s="7"/>
      <c r="AA34" s="7"/>
      <c r="AB34" s="7"/>
      <c r="AC34" s="7"/>
    </row>
    <row r="35" spans="1:29" s="4" customFormat="1">
      <c r="A35" s="7"/>
      <c r="B35" s="12"/>
      <c r="C35" s="7"/>
      <c r="D35" s="7"/>
      <c r="E35" s="7"/>
      <c r="F35" s="7"/>
      <c r="G35" s="7"/>
      <c r="H35" s="7"/>
      <c r="I35" s="7"/>
      <c r="J35" s="7"/>
      <c r="K35" s="7"/>
      <c r="L35" s="7"/>
      <c r="M35" s="7"/>
      <c r="N35" s="7"/>
      <c r="O35" s="7"/>
      <c r="P35" s="7"/>
      <c r="Q35" s="7"/>
      <c r="R35" s="7"/>
      <c r="S35" s="7"/>
      <c r="T35" s="7"/>
      <c r="U35" s="7"/>
      <c r="V35" s="7"/>
      <c r="W35" s="7"/>
      <c r="X35" s="7"/>
      <c r="Y35" s="7"/>
      <c r="Z35" s="7"/>
      <c r="AA35" s="7"/>
      <c r="AB35" s="7"/>
      <c r="AC35" s="7"/>
    </row>
    <row r="36" spans="1:29" s="4" customFormat="1">
      <c r="A36" s="7"/>
      <c r="B36" s="12"/>
      <c r="C36" s="7"/>
      <c r="D36" s="7"/>
      <c r="E36" s="7"/>
      <c r="F36" s="7"/>
      <c r="G36" s="7"/>
      <c r="H36" s="7"/>
      <c r="I36" s="7"/>
      <c r="J36" s="7"/>
      <c r="K36" s="7"/>
      <c r="L36" s="7"/>
      <c r="M36" s="7"/>
      <c r="N36" s="7"/>
      <c r="O36" s="7"/>
      <c r="P36" s="7"/>
      <c r="Q36" s="7"/>
      <c r="R36" s="7"/>
      <c r="S36" s="7"/>
      <c r="T36" s="7"/>
      <c r="U36" s="7"/>
      <c r="V36" s="7"/>
      <c r="W36" s="7"/>
      <c r="X36" s="7"/>
      <c r="Y36" s="7"/>
      <c r="Z36" s="7"/>
      <c r="AA36" s="7"/>
      <c r="AB36" s="7"/>
      <c r="AC36" s="7"/>
    </row>
    <row r="37" spans="1:29" s="4" customFormat="1">
      <c r="A37" s="7"/>
      <c r="B37" s="12"/>
      <c r="C37" s="7"/>
      <c r="D37" s="7"/>
      <c r="E37" s="7"/>
      <c r="F37" s="7"/>
      <c r="G37" s="7"/>
      <c r="H37" s="7"/>
      <c r="I37" s="7"/>
      <c r="J37" s="7"/>
      <c r="K37" s="7"/>
      <c r="L37" s="7"/>
      <c r="M37" s="7"/>
      <c r="N37" s="7"/>
      <c r="O37" s="7"/>
      <c r="P37" s="7"/>
      <c r="Q37" s="7"/>
      <c r="R37" s="7"/>
      <c r="S37" s="7"/>
      <c r="T37" s="7"/>
      <c r="U37" s="7"/>
      <c r="V37" s="7"/>
      <c r="W37" s="7"/>
      <c r="X37" s="7"/>
      <c r="Y37" s="7"/>
      <c r="Z37" s="7"/>
      <c r="AA37" s="7"/>
      <c r="AB37" s="7"/>
      <c r="AC37" s="7"/>
    </row>
    <row r="38" spans="1:29" s="4" customFormat="1">
      <c r="A38" s="7"/>
      <c r="B38" s="12"/>
      <c r="C38" s="7"/>
      <c r="D38" s="7"/>
      <c r="E38" s="7"/>
      <c r="F38" s="7"/>
      <c r="G38" s="7"/>
      <c r="H38" s="7"/>
      <c r="I38" s="7"/>
      <c r="J38" s="7"/>
      <c r="K38" s="7"/>
      <c r="L38" s="7"/>
      <c r="M38" s="7"/>
      <c r="N38" s="7"/>
      <c r="O38" s="7"/>
      <c r="P38" s="7"/>
      <c r="Q38" s="7"/>
      <c r="R38" s="7"/>
      <c r="S38" s="7"/>
      <c r="T38" s="7"/>
      <c r="U38" s="7"/>
      <c r="V38" s="7"/>
      <c r="W38" s="7"/>
      <c r="X38" s="7"/>
      <c r="Y38" s="7"/>
      <c r="Z38" s="7"/>
      <c r="AA38" s="7"/>
      <c r="AB38" s="7"/>
      <c r="AC38" s="7"/>
    </row>
    <row r="39" spans="1:29" s="4" customFormat="1">
      <c r="A39" s="7"/>
      <c r="B39" s="12"/>
      <c r="C39" s="7"/>
      <c r="D39" s="7"/>
      <c r="E39" s="7"/>
      <c r="F39" s="7"/>
      <c r="G39" s="7"/>
      <c r="H39" s="7"/>
      <c r="I39" s="7"/>
      <c r="J39" s="7"/>
      <c r="K39" s="7"/>
      <c r="L39" s="7"/>
      <c r="M39" s="7"/>
      <c r="N39" s="7"/>
      <c r="O39" s="7"/>
      <c r="P39" s="7"/>
      <c r="Q39" s="7"/>
      <c r="R39" s="7"/>
      <c r="S39" s="7"/>
      <c r="T39" s="7"/>
      <c r="U39" s="7"/>
      <c r="V39" s="7"/>
      <c r="W39" s="7"/>
      <c r="X39" s="7"/>
      <c r="Y39" s="7"/>
      <c r="Z39" s="7"/>
      <c r="AA39" s="7"/>
      <c r="AB39" s="7"/>
      <c r="AC39" s="7"/>
    </row>
    <row r="40" spans="1:29" s="4" customFormat="1">
      <c r="A40" s="7"/>
      <c r="B40" s="12"/>
      <c r="C40" s="7"/>
      <c r="D40" s="7"/>
      <c r="E40" s="7"/>
      <c r="F40" s="7"/>
      <c r="G40" s="7"/>
      <c r="H40" s="7"/>
      <c r="I40" s="7"/>
      <c r="J40" s="7"/>
      <c r="K40" s="7"/>
      <c r="L40" s="7"/>
      <c r="M40" s="7"/>
      <c r="N40" s="7"/>
      <c r="O40" s="7"/>
      <c r="P40" s="7"/>
      <c r="Q40" s="7"/>
      <c r="R40" s="7"/>
      <c r="S40" s="7"/>
      <c r="T40" s="7"/>
      <c r="U40" s="7"/>
      <c r="V40" s="7"/>
      <c r="W40" s="7"/>
      <c r="X40" s="7"/>
      <c r="Y40" s="7"/>
      <c r="Z40" s="7"/>
      <c r="AA40" s="7"/>
      <c r="AB40" s="7"/>
      <c r="AC40" s="7"/>
    </row>
    <row r="41" spans="1:29" s="4" customFormat="1">
      <c r="A41" s="7"/>
      <c r="B41" s="12"/>
      <c r="C41" s="7"/>
      <c r="D41" s="7"/>
      <c r="E41" s="7"/>
      <c r="F41" s="7"/>
      <c r="G41" s="7"/>
      <c r="H41" s="7"/>
      <c r="I41" s="7"/>
      <c r="J41" s="7"/>
      <c r="K41" s="7"/>
      <c r="L41" s="7"/>
      <c r="M41" s="7"/>
      <c r="N41" s="7"/>
      <c r="O41" s="7"/>
      <c r="P41" s="7"/>
      <c r="Q41" s="7"/>
      <c r="R41" s="7"/>
      <c r="S41" s="7"/>
      <c r="T41" s="7"/>
      <c r="U41" s="7"/>
      <c r="V41" s="7"/>
      <c r="W41" s="7"/>
      <c r="X41" s="7"/>
      <c r="Y41" s="7"/>
      <c r="Z41" s="7"/>
      <c r="AA41" s="7"/>
      <c r="AB41" s="7"/>
      <c r="AC41" s="7"/>
    </row>
    <row r="42" spans="1:29" s="4" customFormat="1">
      <c r="A42" s="7"/>
      <c r="B42" s="12"/>
      <c r="C42" s="7"/>
      <c r="D42" s="7"/>
      <c r="E42" s="7"/>
      <c r="F42" s="7"/>
      <c r="G42" s="7"/>
      <c r="H42" s="7"/>
      <c r="I42" s="7"/>
      <c r="J42" s="7"/>
      <c r="K42" s="7"/>
      <c r="L42" s="7"/>
      <c r="M42" s="7"/>
      <c r="N42" s="7"/>
      <c r="O42" s="7"/>
      <c r="P42" s="7"/>
      <c r="Q42" s="7"/>
      <c r="R42" s="7"/>
      <c r="S42" s="7"/>
      <c r="T42" s="7"/>
      <c r="U42" s="7"/>
      <c r="V42" s="7"/>
      <c r="W42" s="7"/>
      <c r="X42" s="7"/>
      <c r="Y42" s="7"/>
      <c r="Z42" s="7"/>
      <c r="AA42" s="7"/>
      <c r="AB42" s="7"/>
      <c r="AC42" s="7"/>
    </row>
    <row r="43" spans="1:29" s="4" customFormat="1">
      <c r="A43" s="7"/>
      <c r="B43" s="12"/>
      <c r="C43" s="7"/>
      <c r="D43" s="7"/>
      <c r="E43" s="7"/>
      <c r="F43" s="7"/>
      <c r="G43" s="7"/>
      <c r="H43" s="7"/>
      <c r="I43" s="7"/>
      <c r="J43" s="7"/>
      <c r="K43" s="7"/>
      <c r="L43" s="7"/>
      <c r="M43" s="7"/>
      <c r="N43" s="7"/>
      <c r="O43" s="7"/>
      <c r="P43" s="7"/>
      <c r="Q43" s="7"/>
      <c r="R43" s="7"/>
      <c r="S43" s="7"/>
      <c r="T43" s="7"/>
      <c r="U43" s="7"/>
      <c r="V43" s="7"/>
      <c r="W43" s="7"/>
      <c r="X43" s="7"/>
      <c r="Y43" s="7"/>
      <c r="Z43" s="7"/>
      <c r="AA43" s="7"/>
      <c r="AB43" s="7"/>
      <c r="AC43" s="7"/>
    </row>
    <row r="44" spans="1:29" s="4" customFormat="1">
      <c r="A44" s="7"/>
      <c r="B44" s="12"/>
      <c r="C44" s="7"/>
      <c r="D44" s="7"/>
      <c r="E44" s="7"/>
      <c r="F44" s="7"/>
      <c r="G44" s="7"/>
      <c r="H44" s="7"/>
      <c r="I44" s="7"/>
      <c r="J44" s="7"/>
      <c r="K44" s="7"/>
      <c r="L44" s="7"/>
      <c r="M44" s="7"/>
      <c r="N44" s="7"/>
      <c r="O44" s="7"/>
      <c r="P44" s="7"/>
      <c r="Q44" s="7"/>
      <c r="R44" s="7"/>
      <c r="S44" s="7"/>
      <c r="T44" s="7"/>
      <c r="U44" s="7"/>
      <c r="V44" s="7"/>
      <c r="W44" s="7"/>
      <c r="X44" s="7"/>
      <c r="Y44" s="7"/>
      <c r="Z44" s="7"/>
      <c r="AA44" s="7"/>
      <c r="AB44" s="7"/>
      <c r="AC44" s="7"/>
    </row>
    <row r="45" spans="1:29" s="4" customFormat="1">
      <c r="A45" s="7"/>
      <c r="B45" s="12"/>
      <c r="C45" s="7"/>
      <c r="D45" s="7"/>
      <c r="E45" s="7"/>
      <c r="F45" s="7"/>
      <c r="G45" s="7"/>
      <c r="H45" s="7"/>
      <c r="I45" s="7"/>
      <c r="J45" s="7"/>
      <c r="K45" s="7"/>
      <c r="L45" s="7"/>
      <c r="M45" s="7"/>
      <c r="N45" s="7"/>
      <c r="O45" s="7"/>
      <c r="P45" s="7"/>
      <c r="Q45" s="7"/>
      <c r="R45" s="7"/>
      <c r="S45" s="7"/>
      <c r="T45" s="7"/>
      <c r="U45" s="7"/>
      <c r="V45" s="7"/>
      <c r="W45" s="7"/>
      <c r="X45" s="7"/>
      <c r="Y45" s="7"/>
      <c r="Z45" s="7"/>
      <c r="AA45" s="7"/>
      <c r="AB45" s="7"/>
      <c r="AC45" s="7"/>
    </row>
    <row r="46" spans="1:29" s="4" customFormat="1">
      <c r="A46" s="7"/>
      <c r="B46" s="12"/>
      <c r="C46" s="7"/>
      <c r="D46" s="7"/>
      <c r="E46" s="7"/>
      <c r="F46" s="7"/>
      <c r="G46" s="7"/>
      <c r="H46" s="7"/>
      <c r="I46" s="7"/>
      <c r="J46" s="7"/>
      <c r="K46" s="7"/>
      <c r="L46" s="7"/>
      <c r="M46" s="7"/>
      <c r="N46" s="7"/>
      <c r="O46" s="7"/>
      <c r="P46" s="7"/>
      <c r="Q46" s="7"/>
      <c r="R46" s="7"/>
      <c r="S46" s="7"/>
      <c r="T46" s="7"/>
      <c r="U46" s="7"/>
      <c r="V46" s="7"/>
      <c r="W46" s="7"/>
      <c r="X46" s="7"/>
      <c r="Y46" s="7"/>
      <c r="Z46" s="7"/>
      <c r="AA46" s="7"/>
      <c r="AB46" s="7"/>
      <c r="AC46" s="7"/>
    </row>
    <row r="47" spans="1:29" s="4" customFormat="1">
      <c r="A47" s="7"/>
      <c r="B47" s="12"/>
      <c r="C47" s="7"/>
      <c r="D47" s="7"/>
      <c r="E47" s="7"/>
      <c r="F47" s="7"/>
      <c r="G47" s="7"/>
      <c r="H47" s="7"/>
      <c r="I47" s="7"/>
      <c r="J47" s="7"/>
      <c r="K47" s="7"/>
      <c r="L47" s="7"/>
      <c r="M47" s="7"/>
      <c r="N47" s="7"/>
      <c r="O47" s="7"/>
      <c r="P47" s="7"/>
      <c r="Q47" s="7"/>
      <c r="R47" s="7"/>
      <c r="S47" s="7"/>
      <c r="T47" s="7"/>
      <c r="U47" s="7"/>
      <c r="V47" s="7"/>
      <c r="W47" s="7"/>
      <c r="X47" s="7"/>
      <c r="Y47" s="7"/>
      <c r="Z47" s="7"/>
      <c r="AA47" s="7"/>
      <c r="AB47" s="7"/>
      <c r="AC47" s="7"/>
    </row>
    <row r="48" spans="1:29" s="4" customFormat="1">
      <c r="A48" s="7"/>
      <c r="B48" s="12"/>
      <c r="C48" s="7"/>
      <c r="D48" s="7"/>
      <c r="E48" s="7"/>
      <c r="F48" s="7"/>
      <c r="G48" s="7"/>
      <c r="H48" s="7"/>
      <c r="I48" s="7"/>
      <c r="J48" s="7"/>
      <c r="K48" s="7"/>
      <c r="L48" s="7"/>
      <c r="M48" s="7"/>
      <c r="N48" s="7"/>
      <c r="O48" s="7"/>
      <c r="P48" s="7"/>
      <c r="Q48" s="7"/>
      <c r="R48" s="7"/>
      <c r="S48" s="7"/>
      <c r="T48" s="7"/>
      <c r="U48" s="7"/>
      <c r="V48" s="7"/>
      <c r="W48" s="7"/>
      <c r="X48" s="7"/>
      <c r="Y48" s="7"/>
      <c r="Z48" s="7"/>
      <c r="AA48" s="7"/>
      <c r="AB48" s="7"/>
      <c r="AC48" s="7"/>
    </row>
    <row r="49" spans="1:29" s="4" customFormat="1">
      <c r="A49" s="7"/>
      <c r="B49" s="12"/>
      <c r="C49" s="7"/>
      <c r="D49" s="7"/>
      <c r="E49" s="7"/>
      <c r="F49" s="7"/>
      <c r="G49" s="7"/>
      <c r="H49" s="7"/>
      <c r="I49" s="7"/>
      <c r="J49" s="7"/>
      <c r="K49" s="7"/>
      <c r="L49" s="7"/>
      <c r="M49" s="7"/>
      <c r="N49" s="7"/>
      <c r="O49" s="7"/>
      <c r="P49" s="7"/>
      <c r="Q49" s="7"/>
      <c r="R49" s="7"/>
      <c r="S49" s="7"/>
      <c r="T49" s="7"/>
      <c r="U49" s="7"/>
      <c r="V49" s="7"/>
      <c r="W49" s="7"/>
      <c r="X49" s="7"/>
      <c r="Y49" s="7"/>
      <c r="Z49" s="7"/>
      <c r="AA49" s="7"/>
      <c r="AB49" s="7"/>
      <c r="AC49" s="7"/>
    </row>
    <row r="50" spans="1:29" s="4" customFormat="1">
      <c r="A50" s="7"/>
      <c r="B50" s="12"/>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29" s="4" customFormat="1">
      <c r="A51" s="7"/>
      <c r="B51" s="12"/>
      <c r="C51" s="7"/>
      <c r="D51" s="7"/>
      <c r="E51" s="7"/>
      <c r="F51" s="7"/>
      <c r="G51" s="7"/>
      <c r="H51" s="7"/>
      <c r="I51" s="7"/>
      <c r="J51" s="7"/>
      <c r="K51" s="7"/>
      <c r="L51" s="7"/>
      <c r="M51" s="7"/>
      <c r="N51" s="7"/>
      <c r="O51" s="7"/>
      <c r="P51" s="7"/>
      <c r="Q51" s="7"/>
      <c r="R51" s="7"/>
      <c r="S51" s="7"/>
      <c r="T51" s="7"/>
      <c r="U51" s="7"/>
      <c r="V51" s="7"/>
      <c r="W51" s="7"/>
      <c r="X51" s="7"/>
      <c r="Y51" s="7"/>
      <c r="Z51" s="7"/>
      <c r="AA51" s="7"/>
      <c r="AB51" s="7"/>
      <c r="AC51" s="7"/>
    </row>
    <row r="52" spans="1:29" s="4" customFormat="1">
      <c r="A52" s="7"/>
      <c r="B52" s="12"/>
      <c r="C52" s="7"/>
      <c r="D52" s="7"/>
      <c r="E52" s="7"/>
      <c r="F52" s="7"/>
      <c r="G52" s="7"/>
      <c r="H52" s="7"/>
      <c r="I52" s="7"/>
      <c r="J52" s="7"/>
      <c r="K52" s="7"/>
      <c r="L52" s="7"/>
      <c r="M52" s="7"/>
      <c r="N52" s="7"/>
      <c r="O52" s="7"/>
      <c r="P52" s="7"/>
      <c r="Q52" s="7"/>
      <c r="R52" s="7"/>
      <c r="S52" s="7"/>
      <c r="T52" s="7"/>
      <c r="U52" s="7"/>
      <c r="V52" s="7"/>
      <c r="W52" s="7"/>
      <c r="X52" s="7"/>
      <c r="Y52" s="7"/>
      <c r="Z52" s="7"/>
      <c r="AA52" s="7"/>
      <c r="AB52" s="7"/>
      <c r="AC52" s="7"/>
    </row>
    <row r="53" spans="1:29" s="4" customFormat="1">
      <c r="A53" s="7"/>
      <c r="B53" s="12"/>
      <c r="C53" s="7"/>
      <c r="D53" s="7"/>
      <c r="E53" s="7"/>
      <c r="F53" s="7"/>
      <c r="G53" s="7"/>
      <c r="H53" s="7"/>
      <c r="I53" s="7"/>
      <c r="J53" s="7"/>
      <c r="K53" s="7"/>
      <c r="L53" s="7"/>
      <c r="M53" s="7"/>
      <c r="N53" s="7"/>
      <c r="O53" s="7"/>
      <c r="P53" s="7"/>
      <c r="Q53" s="7"/>
      <c r="R53" s="7"/>
      <c r="S53" s="7"/>
      <c r="T53" s="7"/>
      <c r="U53" s="7"/>
      <c r="V53" s="7"/>
      <c r="W53" s="7"/>
      <c r="X53" s="7"/>
      <c r="Y53" s="7"/>
      <c r="Z53" s="7"/>
      <c r="AA53" s="7"/>
      <c r="AB53" s="7"/>
      <c r="AC53" s="7"/>
    </row>
    <row r="54" spans="1:29" s="4" customFormat="1">
      <c r="A54" s="7"/>
      <c r="B54" s="12"/>
      <c r="C54" s="7"/>
      <c r="D54" s="7"/>
      <c r="E54" s="7"/>
      <c r="F54" s="7"/>
      <c r="G54" s="7"/>
      <c r="H54" s="7"/>
      <c r="I54" s="7"/>
      <c r="J54" s="7"/>
      <c r="K54" s="7"/>
      <c r="L54" s="7"/>
      <c r="M54" s="7"/>
      <c r="N54" s="7"/>
      <c r="O54" s="7"/>
      <c r="P54" s="7"/>
      <c r="Q54" s="7"/>
      <c r="R54" s="7"/>
      <c r="S54" s="7"/>
      <c r="T54" s="7"/>
      <c r="U54" s="7"/>
      <c r="V54" s="7"/>
      <c r="W54" s="7"/>
      <c r="X54" s="7"/>
      <c r="Y54" s="7"/>
      <c r="Z54" s="7"/>
      <c r="AA54" s="7"/>
      <c r="AB54" s="7"/>
      <c r="AC54" s="7"/>
    </row>
    <row r="55" spans="1:29" s="4" customFormat="1">
      <c r="A55" s="7"/>
      <c r="B55" s="12"/>
      <c r="C55" s="7"/>
      <c r="D55" s="7"/>
      <c r="E55" s="7"/>
      <c r="F55" s="7"/>
      <c r="G55" s="7"/>
      <c r="H55" s="7"/>
      <c r="I55" s="7"/>
      <c r="J55" s="7"/>
      <c r="K55" s="7"/>
      <c r="L55" s="7"/>
      <c r="M55" s="7"/>
      <c r="N55" s="7"/>
      <c r="O55" s="7"/>
      <c r="P55" s="7"/>
      <c r="Q55" s="7"/>
      <c r="R55" s="7"/>
      <c r="S55" s="7"/>
      <c r="T55" s="7"/>
      <c r="U55" s="7"/>
      <c r="V55" s="7"/>
      <c r="W55" s="7"/>
      <c r="X55" s="7"/>
      <c r="Y55" s="7"/>
      <c r="Z55" s="7"/>
      <c r="AA55" s="7"/>
      <c r="AB55" s="7"/>
      <c r="AC55" s="7"/>
    </row>
    <row r="56" spans="1:29" s="4" customFormat="1">
      <c r="A56" s="7"/>
      <c r="B56" s="12"/>
      <c r="C56" s="7"/>
      <c r="D56" s="7"/>
      <c r="E56" s="7"/>
      <c r="F56" s="7"/>
      <c r="G56" s="7"/>
      <c r="H56" s="7"/>
      <c r="I56" s="7"/>
      <c r="J56" s="7"/>
      <c r="K56" s="7"/>
      <c r="L56" s="7"/>
      <c r="M56" s="7"/>
      <c r="N56" s="7"/>
      <c r="O56" s="7"/>
      <c r="P56" s="7"/>
      <c r="Q56" s="7"/>
      <c r="R56" s="7"/>
      <c r="S56" s="7"/>
      <c r="T56" s="7"/>
      <c r="U56" s="7"/>
      <c r="V56" s="7"/>
      <c r="W56" s="7"/>
      <c r="X56" s="7"/>
      <c r="Y56" s="7"/>
      <c r="Z56" s="7"/>
      <c r="AA56" s="7"/>
      <c r="AB56" s="7"/>
      <c r="AC56" s="7"/>
    </row>
    <row r="57" spans="1:29" s="4" customFormat="1">
      <c r="A57" s="7"/>
      <c r="B57" s="12"/>
      <c r="C57" s="7"/>
      <c r="D57" s="7"/>
      <c r="E57" s="7"/>
      <c r="F57" s="7"/>
      <c r="G57" s="7"/>
      <c r="H57" s="7"/>
      <c r="I57" s="7"/>
      <c r="J57" s="7"/>
      <c r="K57" s="7"/>
      <c r="L57" s="7"/>
      <c r="M57" s="7"/>
      <c r="N57" s="7"/>
      <c r="O57" s="7"/>
      <c r="P57" s="7"/>
      <c r="Q57" s="7"/>
      <c r="R57" s="7"/>
      <c r="S57" s="7"/>
      <c r="T57" s="7"/>
      <c r="U57" s="7"/>
      <c r="V57" s="7"/>
      <c r="W57" s="7"/>
      <c r="X57" s="7"/>
      <c r="Y57" s="7"/>
      <c r="Z57" s="7"/>
      <c r="AA57" s="7"/>
      <c r="AB57" s="7"/>
      <c r="AC57" s="7"/>
    </row>
    <row r="58" spans="1:29" s="4" customFormat="1">
      <c r="A58" s="7"/>
      <c r="B58" s="12"/>
      <c r="C58" s="7"/>
      <c r="D58" s="7"/>
      <c r="E58" s="7"/>
      <c r="F58" s="7"/>
      <c r="G58" s="7"/>
      <c r="H58" s="7"/>
      <c r="I58" s="7"/>
      <c r="J58" s="7"/>
      <c r="K58" s="7"/>
      <c r="L58" s="7"/>
      <c r="M58" s="7"/>
      <c r="N58" s="7"/>
      <c r="O58" s="7"/>
      <c r="P58" s="7"/>
      <c r="Q58" s="7"/>
      <c r="R58" s="7"/>
      <c r="S58" s="7"/>
      <c r="T58" s="7"/>
      <c r="U58" s="7"/>
      <c r="V58" s="7"/>
      <c r="W58" s="7"/>
      <c r="X58" s="7"/>
      <c r="Y58" s="7"/>
      <c r="Z58" s="7"/>
      <c r="AA58" s="7"/>
      <c r="AB58" s="7"/>
      <c r="AC58" s="7"/>
    </row>
    <row r="59" spans="1:29" s="4" customFormat="1">
      <c r="A59" s="7"/>
      <c r="B59" s="12"/>
      <c r="C59" s="7"/>
      <c r="D59" s="7"/>
      <c r="E59" s="7"/>
      <c r="F59" s="7"/>
      <c r="G59" s="7"/>
      <c r="H59" s="7"/>
      <c r="I59" s="7"/>
      <c r="J59" s="7"/>
      <c r="K59" s="7"/>
      <c r="L59" s="7"/>
      <c r="M59" s="7"/>
      <c r="N59" s="7"/>
      <c r="O59" s="7"/>
      <c r="P59" s="7"/>
      <c r="Q59" s="7"/>
      <c r="R59" s="7"/>
      <c r="S59" s="7"/>
      <c r="T59" s="7"/>
      <c r="U59" s="7"/>
      <c r="V59" s="7"/>
      <c r="W59" s="7"/>
      <c r="X59" s="7"/>
      <c r="Y59" s="7"/>
      <c r="Z59" s="7"/>
      <c r="AA59" s="7"/>
      <c r="AB59" s="7"/>
      <c r="AC59" s="7"/>
    </row>
    <row r="60" spans="1:29" s="4" customFormat="1">
      <c r="A60" s="7"/>
      <c r="B60" s="12"/>
      <c r="C60" s="7"/>
      <c r="D60" s="7"/>
      <c r="E60" s="7"/>
      <c r="F60" s="7"/>
      <c r="G60" s="7"/>
      <c r="H60" s="7"/>
      <c r="I60" s="7"/>
      <c r="J60" s="7"/>
      <c r="K60" s="7"/>
      <c r="L60" s="7"/>
      <c r="M60" s="7"/>
      <c r="N60" s="7"/>
      <c r="O60" s="7"/>
      <c r="P60" s="7"/>
      <c r="Q60" s="7"/>
      <c r="R60" s="7"/>
      <c r="S60" s="7"/>
      <c r="T60" s="7"/>
      <c r="U60" s="7"/>
      <c r="V60" s="7"/>
      <c r="W60" s="7"/>
      <c r="X60" s="7"/>
      <c r="Y60" s="7"/>
      <c r="Z60" s="7"/>
      <c r="AA60" s="7"/>
      <c r="AB60" s="7"/>
      <c r="AC60" s="7"/>
    </row>
    <row r="61" spans="1:29" s="4" customFormat="1">
      <c r="A61" s="7"/>
      <c r="B61" s="12"/>
      <c r="C61" s="7"/>
      <c r="D61" s="7"/>
      <c r="E61" s="7"/>
      <c r="F61" s="7"/>
      <c r="G61" s="7"/>
      <c r="H61" s="7"/>
      <c r="I61" s="7"/>
      <c r="J61" s="7"/>
      <c r="K61" s="7"/>
      <c r="L61" s="7"/>
      <c r="M61" s="7"/>
      <c r="N61" s="7"/>
      <c r="O61" s="7"/>
      <c r="P61" s="7"/>
      <c r="Q61" s="7"/>
      <c r="R61" s="7"/>
      <c r="S61" s="7"/>
      <c r="T61" s="7"/>
      <c r="U61" s="7"/>
      <c r="V61" s="7"/>
      <c r="W61" s="7"/>
      <c r="X61" s="7"/>
      <c r="Y61" s="7"/>
      <c r="Z61" s="7"/>
      <c r="AA61" s="7"/>
      <c r="AB61" s="7"/>
      <c r="AC61" s="7"/>
    </row>
    <row r="62" spans="1:29" s="4" customFormat="1">
      <c r="A62" s="7"/>
      <c r="B62" s="12"/>
      <c r="C62" s="7"/>
      <c r="D62" s="7"/>
      <c r="E62" s="7"/>
      <c r="F62" s="7"/>
      <c r="G62" s="7"/>
      <c r="H62" s="7"/>
      <c r="I62" s="7"/>
      <c r="J62" s="7"/>
      <c r="K62" s="7"/>
      <c r="L62" s="7"/>
      <c r="M62" s="7"/>
      <c r="N62" s="7"/>
      <c r="O62" s="7"/>
      <c r="P62" s="7"/>
      <c r="Q62" s="7"/>
      <c r="R62" s="7"/>
      <c r="S62" s="7"/>
      <c r="T62" s="7"/>
      <c r="U62" s="7"/>
      <c r="V62" s="7"/>
      <c r="W62" s="7"/>
      <c r="X62" s="7"/>
      <c r="Y62" s="7"/>
      <c r="Z62" s="7"/>
      <c r="AA62" s="7"/>
      <c r="AB62" s="7"/>
      <c r="AC62" s="7"/>
    </row>
    <row r="63" spans="1:29" s="4" customFormat="1">
      <c r="A63" s="7"/>
      <c r="B63" s="12"/>
      <c r="C63" s="7"/>
      <c r="D63" s="7"/>
      <c r="E63" s="7"/>
      <c r="F63" s="7"/>
      <c r="G63" s="7"/>
      <c r="H63" s="7"/>
      <c r="I63" s="7"/>
      <c r="J63" s="7"/>
      <c r="K63" s="7"/>
      <c r="L63" s="7"/>
      <c r="M63" s="7"/>
      <c r="N63" s="7"/>
      <c r="O63" s="7"/>
      <c r="P63" s="7"/>
      <c r="Q63" s="7"/>
      <c r="R63" s="7"/>
      <c r="S63" s="7"/>
      <c r="T63" s="7"/>
      <c r="U63" s="7"/>
      <c r="V63" s="7"/>
      <c r="W63" s="7"/>
      <c r="X63" s="7"/>
      <c r="Y63" s="7"/>
      <c r="Z63" s="7"/>
      <c r="AA63" s="7"/>
      <c r="AB63" s="7"/>
      <c r="AC63" s="7"/>
    </row>
    <row r="64" spans="1:29" s="4" customFormat="1">
      <c r="A64" s="7"/>
      <c r="B64" s="12"/>
      <c r="C64" s="7"/>
      <c r="D64" s="7"/>
      <c r="E64" s="7"/>
      <c r="F64" s="7"/>
      <c r="G64" s="7"/>
      <c r="H64" s="7"/>
      <c r="I64" s="7"/>
      <c r="J64" s="7"/>
      <c r="K64" s="7"/>
      <c r="L64" s="7"/>
      <c r="M64" s="7"/>
      <c r="N64" s="7"/>
      <c r="O64" s="7"/>
      <c r="P64" s="7"/>
      <c r="Q64" s="7"/>
      <c r="R64" s="7"/>
      <c r="S64" s="7"/>
      <c r="T64" s="7"/>
      <c r="U64" s="7"/>
      <c r="V64" s="7"/>
      <c r="W64" s="7"/>
      <c r="X64" s="7"/>
      <c r="Y64" s="7"/>
      <c r="Z64" s="7"/>
      <c r="AA64" s="7"/>
      <c r="AB64" s="7"/>
      <c r="AC64" s="7"/>
    </row>
    <row r="65" spans="1:29" s="4" customFormat="1">
      <c r="A65" s="7"/>
      <c r="B65" s="12"/>
      <c r="C65" s="7"/>
      <c r="D65" s="7"/>
      <c r="E65" s="7"/>
      <c r="F65" s="7"/>
      <c r="G65" s="7"/>
      <c r="H65" s="7"/>
      <c r="I65" s="7"/>
      <c r="J65" s="7"/>
      <c r="K65" s="7"/>
      <c r="L65" s="7"/>
      <c r="M65" s="7"/>
      <c r="N65" s="7"/>
      <c r="O65" s="7"/>
      <c r="P65" s="7"/>
      <c r="Q65" s="7"/>
      <c r="R65" s="7"/>
      <c r="S65" s="7"/>
      <c r="T65" s="7"/>
      <c r="U65" s="7"/>
      <c r="V65" s="7"/>
      <c r="W65" s="7"/>
      <c r="X65" s="7"/>
      <c r="Y65" s="7"/>
      <c r="Z65" s="7"/>
      <c r="AA65" s="7"/>
      <c r="AB65" s="7"/>
      <c r="AC65" s="7"/>
    </row>
    <row r="66" spans="1:29" s="4" customFormat="1">
      <c r="A66" s="7"/>
      <c r="B66" s="12"/>
      <c r="C66" s="7"/>
      <c r="D66" s="7"/>
      <c r="E66" s="7"/>
      <c r="F66" s="7"/>
      <c r="G66" s="7"/>
      <c r="H66" s="7"/>
      <c r="I66" s="7"/>
      <c r="J66" s="7"/>
      <c r="K66" s="7"/>
      <c r="L66" s="7"/>
      <c r="M66" s="7"/>
      <c r="N66" s="7"/>
      <c r="O66" s="7"/>
      <c r="P66" s="7"/>
      <c r="Q66" s="7"/>
      <c r="R66" s="7"/>
      <c r="S66" s="7"/>
      <c r="T66" s="7"/>
      <c r="U66" s="7"/>
      <c r="V66" s="7"/>
      <c r="W66" s="7"/>
      <c r="X66" s="7"/>
      <c r="Y66" s="7"/>
      <c r="Z66" s="7"/>
      <c r="AA66" s="7"/>
      <c r="AB66" s="7"/>
      <c r="AC66" s="7"/>
    </row>
    <row r="67" spans="1:29" s="4" customFormat="1">
      <c r="A67" s="7"/>
      <c r="B67" s="12"/>
      <c r="C67" s="7"/>
      <c r="D67" s="7"/>
      <c r="E67" s="7"/>
      <c r="F67" s="7"/>
      <c r="G67" s="7"/>
      <c r="H67" s="7"/>
      <c r="I67" s="7"/>
      <c r="J67" s="7"/>
      <c r="K67" s="7"/>
      <c r="L67" s="7"/>
      <c r="M67" s="7"/>
      <c r="N67" s="7"/>
      <c r="O67" s="7"/>
      <c r="P67" s="7"/>
      <c r="Q67" s="7"/>
      <c r="R67" s="7"/>
      <c r="S67" s="7"/>
      <c r="T67" s="7"/>
      <c r="U67" s="7"/>
      <c r="V67" s="7"/>
      <c r="W67" s="7"/>
      <c r="X67" s="7"/>
      <c r="Y67" s="7"/>
      <c r="Z67" s="7"/>
      <c r="AA67" s="7"/>
      <c r="AB67" s="7"/>
      <c r="AC67" s="7"/>
    </row>
    <row r="68" spans="1:29" s="4" customFormat="1">
      <c r="A68" s="7"/>
      <c r="B68" s="12"/>
      <c r="C68" s="7"/>
      <c r="D68" s="7"/>
      <c r="E68" s="7"/>
      <c r="F68" s="7"/>
      <c r="G68" s="7"/>
      <c r="H68" s="7"/>
      <c r="I68" s="7"/>
      <c r="J68" s="7"/>
      <c r="K68" s="7"/>
      <c r="L68" s="7"/>
      <c r="M68" s="7"/>
      <c r="N68" s="7"/>
      <c r="O68" s="7"/>
      <c r="P68" s="7"/>
      <c r="Q68" s="7"/>
      <c r="R68" s="7"/>
      <c r="S68" s="7"/>
      <c r="T68" s="7"/>
      <c r="U68" s="7"/>
      <c r="V68" s="7"/>
      <c r="W68" s="7"/>
      <c r="X68" s="7"/>
      <c r="Y68" s="7"/>
      <c r="Z68" s="7"/>
      <c r="AA68" s="7"/>
      <c r="AB68" s="7"/>
      <c r="AC68" s="7"/>
    </row>
    <row r="69" spans="1:29" s="4" customFormat="1">
      <c r="A69" s="7"/>
      <c r="B69" s="12"/>
      <c r="C69" s="7"/>
      <c r="D69" s="7"/>
      <c r="E69" s="7"/>
      <c r="F69" s="7"/>
      <c r="G69" s="7"/>
      <c r="H69" s="7"/>
      <c r="I69" s="7"/>
      <c r="J69" s="7"/>
      <c r="K69" s="7"/>
      <c r="L69" s="7"/>
      <c r="M69" s="7"/>
      <c r="N69" s="7"/>
      <c r="O69" s="7"/>
      <c r="P69" s="7"/>
      <c r="Q69" s="7"/>
      <c r="R69" s="7"/>
      <c r="S69" s="7"/>
      <c r="T69" s="7"/>
      <c r="U69" s="7"/>
      <c r="V69" s="7"/>
      <c r="W69" s="7"/>
      <c r="X69" s="7"/>
      <c r="Y69" s="7"/>
      <c r="Z69" s="7"/>
      <c r="AA69" s="7"/>
      <c r="AB69" s="7"/>
      <c r="AC69" s="7"/>
    </row>
    <row r="70" spans="1:29" s="4" customFormat="1">
      <c r="A70" s="7"/>
      <c r="B70" s="12"/>
      <c r="C70" s="7"/>
      <c r="D70" s="7"/>
      <c r="E70" s="7"/>
      <c r="F70" s="7"/>
      <c r="G70" s="7"/>
      <c r="H70" s="7"/>
      <c r="I70" s="7"/>
      <c r="J70" s="7"/>
      <c r="K70" s="7"/>
      <c r="L70" s="7"/>
      <c r="M70" s="7"/>
      <c r="N70" s="7"/>
      <c r="O70" s="7"/>
      <c r="P70" s="7"/>
      <c r="Q70" s="7"/>
      <c r="R70" s="7"/>
      <c r="S70" s="7"/>
      <c r="T70" s="7"/>
      <c r="U70" s="7"/>
      <c r="V70" s="7"/>
      <c r="W70" s="7"/>
      <c r="X70" s="7"/>
      <c r="Y70" s="7"/>
      <c r="Z70" s="7"/>
      <c r="AA70" s="7"/>
      <c r="AB70" s="7"/>
      <c r="AC70" s="7"/>
    </row>
    <row r="71" spans="1:29" s="4" customFormat="1">
      <c r="A71" s="7"/>
      <c r="B71" s="12"/>
      <c r="C71" s="7"/>
      <c r="D71" s="7"/>
      <c r="E71" s="7"/>
      <c r="F71" s="7"/>
      <c r="G71" s="7"/>
      <c r="H71" s="7"/>
      <c r="I71" s="7"/>
      <c r="J71" s="7"/>
      <c r="K71" s="7"/>
      <c r="L71" s="7"/>
      <c r="M71" s="7"/>
      <c r="N71" s="7"/>
      <c r="O71" s="7"/>
      <c r="P71" s="7"/>
      <c r="Q71" s="7"/>
      <c r="R71" s="7"/>
      <c r="S71" s="7"/>
      <c r="T71" s="7"/>
      <c r="U71" s="7"/>
      <c r="V71" s="7"/>
      <c r="W71" s="7"/>
      <c r="X71" s="7"/>
      <c r="Y71" s="7"/>
      <c r="Z71" s="7"/>
      <c r="AA71" s="7"/>
      <c r="AB71" s="7"/>
      <c r="AC71" s="7"/>
    </row>
    <row r="72" spans="1:29" s="4" customFormat="1">
      <c r="A72" s="7"/>
      <c r="B72" s="12"/>
      <c r="C72" s="7"/>
      <c r="D72" s="7"/>
      <c r="E72" s="7"/>
      <c r="F72" s="7"/>
      <c r="G72" s="7"/>
      <c r="H72" s="7"/>
      <c r="I72" s="7"/>
      <c r="J72" s="7"/>
      <c r="K72" s="7"/>
      <c r="L72" s="7"/>
      <c r="M72" s="7"/>
      <c r="N72" s="7"/>
      <c r="O72" s="7"/>
      <c r="P72" s="7"/>
      <c r="Q72" s="7"/>
      <c r="R72" s="7"/>
      <c r="S72" s="7"/>
      <c r="T72" s="7"/>
      <c r="U72" s="7"/>
      <c r="V72" s="7"/>
      <c r="W72" s="7"/>
      <c r="X72" s="7"/>
      <c r="Y72" s="7"/>
      <c r="Z72" s="7"/>
      <c r="AA72" s="7"/>
      <c r="AB72" s="7"/>
      <c r="AC72" s="7"/>
    </row>
    <row r="73" spans="1:29" s="4" customFormat="1">
      <c r="A73" s="7"/>
      <c r="B73" s="12"/>
      <c r="C73" s="7"/>
      <c r="D73" s="7"/>
      <c r="E73" s="7"/>
      <c r="F73" s="7"/>
      <c r="G73" s="7"/>
      <c r="H73" s="7"/>
      <c r="I73" s="7"/>
      <c r="J73" s="7"/>
      <c r="K73" s="7"/>
      <c r="L73" s="7"/>
      <c r="M73" s="7"/>
      <c r="N73" s="7"/>
      <c r="O73" s="7"/>
      <c r="P73" s="7"/>
      <c r="Q73" s="7"/>
      <c r="R73" s="7"/>
      <c r="S73" s="7"/>
      <c r="T73" s="7"/>
      <c r="U73" s="7"/>
      <c r="V73" s="7"/>
      <c r="W73" s="7"/>
      <c r="X73" s="7"/>
      <c r="Y73" s="7"/>
      <c r="Z73" s="7"/>
      <c r="AA73" s="7"/>
      <c r="AB73" s="7"/>
      <c r="AC73" s="7"/>
    </row>
    <row r="74" spans="1:29" s="4" customFormat="1">
      <c r="A74" s="7"/>
      <c r="B74" s="12"/>
      <c r="C74" s="7"/>
      <c r="D74" s="7"/>
      <c r="E74" s="7"/>
      <c r="F74" s="7"/>
      <c r="G74" s="7"/>
      <c r="H74" s="7"/>
      <c r="I74" s="7"/>
      <c r="J74" s="7"/>
      <c r="K74" s="7"/>
      <c r="L74" s="7"/>
      <c r="M74" s="7"/>
      <c r="N74" s="7"/>
      <c r="O74" s="7"/>
      <c r="P74" s="7"/>
      <c r="Q74" s="7"/>
      <c r="R74" s="7"/>
      <c r="S74" s="7"/>
      <c r="T74" s="7"/>
      <c r="U74" s="7"/>
      <c r="V74" s="7"/>
      <c r="W74" s="7"/>
      <c r="X74" s="7"/>
      <c r="Y74" s="7"/>
      <c r="Z74" s="7"/>
      <c r="AA74" s="7"/>
      <c r="AB74" s="7"/>
      <c r="AC74" s="7"/>
    </row>
    <row r="75" spans="1:29" s="4" customFormat="1">
      <c r="A75" s="7"/>
      <c r="B75" s="12"/>
      <c r="C75" s="7"/>
      <c r="D75" s="7"/>
      <c r="E75" s="7"/>
      <c r="F75" s="7"/>
      <c r="G75" s="7"/>
      <c r="H75" s="7"/>
      <c r="I75" s="7"/>
      <c r="J75" s="7"/>
      <c r="K75" s="7"/>
      <c r="L75" s="7"/>
      <c r="M75" s="7"/>
      <c r="N75" s="7"/>
      <c r="O75" s="7"/>
      <c r="P75" s="7"/>
      <c r="Q75" s="7"/>
      <c r="R75" s="7"/>
      <c r="S75" s="7"/>
      <c r="T75" s="7"/>
      <c r="U75" s="7"/>
      <c r="V75" s="7"/>
      <c r="W75" s="7"/>
      <c r="X75" s="7"/>
      <c r="Y75" s="7"/>
      <c r="Z75" s="7"/>
      <c r="AA75" s="7"/>
      <c r="AB75" s="7"/>
      <c r="AC75" s="7"/>
    </row>
    <row r="76" spans="1:29" s="4" customFormat="1">
      <c r="A76" s="7"/>
      <c r="B76" s="12"/>
      <c r="C76" s="7"/>
      <c r="D76" s="7"/>
      <c r="E76" s="7"/>
      <c r="F76" s="7"/>
      <c r="G76" s="7"/>
      <c r="H76" s="7"/>
      <c r="I76" s="7"/>
      <c r="J76" s="7"/>
      <c r="K76" s="7"/>
      <c r="L76" s="7"/>
      <c r="M76" s="7"/>
      <c r="N76" s="7"/>
      <c r="O76" s="7"/>
      <c r="P76" s="7"/>
      <c r="Q76" s="7"/>
      <c r="R76" s="7"/>
      <c r="S76" s="7"/>
      <c r="T76" s="7"/>
      <c r="U76" s="7"/>
      <c r="V76" s="7"/>
      <c r="W76" s="7"/>
      <c r="X76" s="7"/>
      <c r="Y76" s="7"/>
      <c r="Z76" s="7"/>
      <c r="AA76" s="7"/>
      <c r="AB76" s="7"/>
      <c r="AC76" s="7"/>
    </row>
    <row r="77" spans="1:29" s="4" customFormat="1">
      <c r="A77" s="7"/>
      <c r="B77" s="12"/>
      <c r="C77" s="7"/>
      <c r="D77" s="7"/>
      <c r="E77" s="7"/>
      <c r="F77" s="7"/>
      <c r="G77" s="7"/>
      <c r="H77" s="7"/>
      <c r="I77" s="7"/>
      <c r="J77" s="7"/>
      <c r="K77" s="7"/>
      <c r="L77" s="7"/>
      <c r="M77" s="7"/>
      <c r="N77" s="7"/>
      <c r="O77" s="7"/>
      <c r="P77" s="7"/>
      <c r="Q77" s="7"/>
      <c r="R77" s="7"/>
      <c r="S77" s="7"/>
      <c r="T77" s="7"/>
      <c r="U77" s="7"/>
      <c r="V77" s="7"/>
      <c r="W77" s="7"/>
      <c r="X77" s="7"/>
      <c r="Y77" s="7"/>
      <c r="Z77" s="7"/>
      <c r="AA77" s="7"/>
      <c r="AB77" s="7"/>
      <c r="AC77" s="7"/>
    </row>
    <row r="78" spans="1:29" s="4" customFormat="1">
      <c r="A78" s="7"/>
      <c r="B78" s="12"/>
      <c r="C78" s="7"/>
      <c r="D78" s="7"/>
      <c r="E78" s="7"/>
      <c r="F78" s="7"/>
      <c r="G78" s="7"/>
      <c r="H78" s="7"/>
      <c r="I78" s="7"/>
      <c r="J78" s="7"/>
      <c r="K78" s="7"/>
      <c r="L78" s="7"/>
      <c r="M78" s="7"/>
      <c r="N78" s="7"/>
      <c r="O78" s="7"/>
      <c r="P78" s="7"/>
      <c r="Q78" s="7"/>
      <c r="R78" s="7"/>
      <c r="S78" s="7"/>
      <c r="T78" s="7"/>
      <c r="U78" s="7"/>
      <c r="V78" s="7"/>
      <c r="W78" s="7"/>
      <c r="X78" s="7"/>
      <c r="Y78" s="7"/>
      <c r="Z78" s="7"/>
      <c r="AA78" s="7"/>
      <c r="AB78" s="7"/>
      <c r="AC78" s="7"/>
    </row>
    <row r="79" spans="1:29" s="4" customFormat="1">
      <c r="A79" s="7"/>
      <c r="B79" s="12"/>
      <c r="C79" s="7"/>
      <c r="D79" s="7"/>
      <c r="E79" s="7"/>
      <c r="F79" s="7"/>
      <c r="G79" s="7"/>
      <c r="H79" s="7"/>
      <c r="I79" s="7"/>
      <c r="J79" s="7"/>
      <c r="K79" s="7"/>
      <c r="L79" s="7"/>
      <c r="M79" s="7"/>
      <c r="N79" s="7"/>
      <c r="O79" s="7"/>
      <c r="P79" s="7"/>
      <c r="Q79" s="7"/>
      <c r="R79" s="7"/>
      <c r="S79" s="7"/>
      <c r="T79" s="7"/>
      <c r="U79" s="7"/>
      <c r="V79" s="7"/>
      <c r="W79" s="7"/>
      <c r="X79" s="7"/>
      <c r="Y79" s="7"/>
      <c r="Z79" s="7"/>
      <c r="AA79" s="7"/>
      <c r="AB79" s="7"/>
      <c r="AC79" s="7"/>
    </row>
    <row r="80" spans="1:29" s="4" customFormat="1">
      <c r="A80" s="7"/>
      <c r="B80" s="12"/>
      <c r="C80" s="7"/>
      <c r="D80" s="7"/>
      <c r="E80" s="7"/>
      <c r="F80" s="7"/>
      <c r="G80" s="7"/>
      <c r="H80" s="7"/>
      <c r="I80" s="7"/>
      <c r="J80" s="7"/>
      <c r="K80" s="7"/>
      <c r="L80" s="7"/>
      <c r="M80" s="7"/>
      <c r="N80" s="7"/>
      <c r="O80" s="7"/>
      <c r="P80" s="7"/>
      <c r="Q80" s="7"/>
      <c r="R80" s="7"/>
      <c r="S80" s="7"/>
      <c r="T80" s="7"/>
      <c r="U80" s="7"/>
      <c r="V80" s="7"/>
      <c r="W80" s="7"/>
      <c r="X80" s="7"/>
      <c r="Y80" s="7"/>
      <c r="Z80" s="7"/>
      <c r="AA80" s="7"/>
      <c r="AB80" s="7"/>
      <c r="AC80" s="7"/>
    </row>
    <row r="81" spans="1:29" s="4" customFormat="1">
      <c r="A81" s="7"/>
      <c r="B81" s="12"/>
      <c r="C81" s="7"/>
      <c r="D81" s="7"/>
      <c r="E81" s="7"/>
      <c r="F81" s="7"/>
      <c r="G81" s="7"/>
      <c r="H81" s="7"/>
      <c r="I81" s="7"/>
      <c r="J81" s="7"/>
      <c r="K81" s="7"/>
      <c r="L81" s="7"/>
      <c r="M81" s="7"/>
      <c r="N81" s="7"/>
      <c r="O81" s="7"/>
      <c r="P81" s="7"/>
      <c r="Q81" s="7"/>
      <c r="R81" s="7"/>
      <c r="S81" s="7"/>
      <c r="T81" s="7"/>
      <c r="U81" s="7"/>
      <c r="V81" s="7"/>
      <c r="W81" s="7"/>
      <c r="X81" s="7"/>
      <c r="Y81" s="7"/>
      <c r="Z81" s="7"/>
      <c r="AA81" s="7"/>
      <c r="AB81" s="7"/>
      <c r="AC81" s="7"/>
    </row>
    <row r="82" spans="1:29" s="4" customFormat="1">
      <c r="A82" s="7"/>
      <c r="B82" s="12"/>
      <c r="C82" s="7"/>
      <c r="D82" s="7"/>
      <c r="E82" s="7"/>
      <c r="F82" s="7"/>
      <c r="G82" s="7"/>
      <c r="H82" s="7"/>
      <c r="I82" s="7"/>
      <c r="J82" s="7"/>
      <c r="K82" s="7"/>
      <c r="L82" s="7"/>
      <c r="M82" s="7"/>
      <c r="N82" s="7"/>
      <c r="O82" s="7"/>
      <c r="P82" s="7"/>
      <c r="Q82" s="7"/>
      <c r="R82" s="7"/>
      <c r="S82" s="7"/>
      <c r="T82" s="7"/>
      <c r="U82" s="7"/>
      <c r="V82" s="7"/>
      <c r="W82" s="7"/>
      <c r="X82" s="7"/>
      <c r="Y82" s="7"/>
      <c r="Z82" s="7"/>
      <c r="AA82" s="7"/>
      <c r="AB82" s="7"/>
      <c r="AC82" s="7"/>
    </row>
    <row r="83" spans="1:29" s="4" customFormat="1">
      <c r="A83" s="7"/>
      <c r="B83" s="12"/>
      <c r="C83" s="7"/>
      <c r="D83" s="7"/>
      <c r="E83" s="7"/>
      <c r="F83" s="7"/>
      <c r="G83" s="7"/>
      <c r="H83" s="7"/>
      <c r="I83" s="7"/>
      <c r="J83" s="7"/>
      <c r="K83" s="7"/>
      <c r="L83" s="7"/>
      <c r="M83" s="7"/>
      <c r="N83" s="7"/>
      <c r="O83" s="7"/>
      <c r="P83" s="7"/>
      <c r="Q83" s="7"/>
      <c r="R83" s="7"/>
      <c r="S83" s="7"/>
      <c r="T83" s="7"/>
      <c r="U83" s="7"/>
      <c r="V83" s="7"/>
      <c r="W83" s="7"/>
      <c r="X83" s="7"/>
      <c r="Y83" s="7"/>
      <c r="Z83" s="7"/>
      <c r="AA83" s="7"/>
      <c r="AB83" s="7"/>
      <c r="AC83" s="7"/>
    </row>
    <row r="84" spans="1:29" s="4" customFormat="1">
      <c r="A84" s="7"/>
      <c r="B84" s="12"/>
      <c r="C84" s="7"/>
      <c r="D84" s="7"/>
      <c r="E84" s="7"/>
      <c r="F84" s="7"/>
      <c r="G84" s="7"/>
      <c r="H84" s="7"/>
      <c r="I84" s="7"/>
      <c r="J84" s="7"/>
      <c r="K84" s="7"/>
      <c r="L84" s="7"/>
      <c r="M84" s="7"/>
      <c r="N84" s="7"/>
      <c r="O84" s="7"/>
      <c r="P84" s="7"/>
      <c r="Q84" s="7"/>
      <c r="R84" s="7"/>
      <c r="S84" s="7"/>
      <c r="T84" s="7"/>
      <c r="U84" s="7"/>
      <c r="V84" s="7"/>
      <c r="W84" s="7"/>
      <c r="X84" s="7"/>
      <c r="Y84" s="7"/>
      <c r="Z84" s="7"/>
      <c r="AA84" s="7"/>
      <c r="AB84" s="7"/>
      <c r="AC84" s="7"/>
    </row>
    <row r="85" spans="1:29" s="4" customFormat="1">
      <c r="A85" s="7"/>
      <c r="B85" s="12"/>
      <c r="C85" s="7"/>
      <c r="D85" s="7"/>
      <c r="E85" s="7"/>
      <c r="F85" s="7"/>
      <c r="G85" s="7"/>
      <c r="H85" s="7"/>
      <c r="I85" s="7"/>
      <c r="J85" s="7"/>
      <c r="K85" s="7"/>
      <c r="L85" s="7"/>
      <c r="M85" s="7"/>
      <c r="N85" s="7"/>
      <c r="O85" s="7"/>
      <c r="P85" s="7"/>
      <c r="Q85" s="7"/>
      <c r="R85" s="7"/>
      <c r="S85" s="7"/>
      <c r="T85" s="7"/>
      <c r="U85" s="7"/>
      <c r="V85" s="7"/>
      <c r="W85" s="7"/>
      <c r="X85" s="7"/>
      <c r="Y85" s="7"/>
      <c r="Z85" s="7"/>
      <c r="AA85" s="7"/>
      <c r="AB85" s="7"/>
      <c r="AC85" s="7"/>
    </row>
    <row r="86" spans="1:29" s="4" customFormat="1">
      <c r="A86" s="7"/>
      <c r="B86" s="12"/>
      <c r="C86" s="7"/>
      <c r="D86" s="7"/>
      <c r="E86" s="7"/>
      <c r="F86" s="7"/>
      <c r="G86" s="7"/>
      <c r="H86" s="7"/>
      <c r="I86" s="7"/>
      <c r="J86" s="7"/>
      <c r="K86" s="7"/>
      <c r="L86" s="7"/>
      <c r="M86" s="7"/>
      <c r="N86" s="7"/>
      <c r="O86" s="7"/>
      <c r="P86" s="7"/>
      <c r="Q86" s="7"/>
      <c r="R86" s="7"/>
      <c r="S86" s="7"/>
      <c r="T86" s="7"/>
      <c r="U86" s="7"/>
      <c r="V86" s="7"/>
      <c r="W86" s="7"/>
      <c r="X86" s="7"/>
      <c r="Y86" s="7"/>
      <c r="Z86" s="7"/>
      <c r="AA86" s="7"/>
      <c r="AB86" s="7"/>
      <c r="AC86" s="7"/>
    </row>
    <row r="87" spans="1:29" s="4" customFormat="1">
      <c r="A87" s="7"/>
      <c r="B87" s="12"/>
      <c r="C87" s="7"/>
      <c r="D87" s="7"/>
      <c r="E87" s="7"/>
      <c r="F87" s="7"/>
      <c r="G87" s="7"/>
      <c r="H87" s="7"/>
      <c r="I87" s="7"/>
      <c r="J87" s="7"/>
      <c r="K87" s="7"/>
      <c r="L87" s="7"/>
      <c r="M87" s="7"/>
      <c r="N87" s="7"/>
      <c r="O87" s="7"/>
      <c r="P87" s="7"/>
      <c r="Q87" s="7"/>
      <c r="R87" s="7"/>
      <c r="S87" s="7"/>
      <c r="T87" s="7"/>
      <c r="U87" s="7"/>
      <c r="V87" s="7"/>
      <c r="W87" s="7"/>
      <c r="X87" s="7"/>
      <c r="Y87" s="7"/>
      <c r="Z87" s="7"/>
      <c r="AA87" s="7"/>
      <c r="AB87" s="7"/>
      <c r="AC87" s="7"/>
    </row>
    <row r="88" spans="1:29" s="4" customFormat="1">
      <c r="A88" s="7"/>
      <c r="B88" s="12"/>
      <c r="C88" s="7"/>
      <c r="D88" s="7"/>
      <c r="E88" s="7"/>
      <c r="F88" s="7"/>
      <c r="G88" s="7"/>
      <c r="H88" s="7"/>
      <c r="I88" s="7"/>
      <c r="J88" s="7"/>
      <c r="K88" s="7"/>
      <c r="L88" s="7"/>
      <c r="M88" s="7"/>
      <c r="N88" s="7"/>
      <c r="O88" s="7"/>
      <c r="P88" s="7"/>
      <c r="Q88" s="7"/>
      <c r="R88" s="7"/>
      <c r="S88" s="7"/>
      <c r="T88" s="7"/>
      <c r="U88" s="7"/>
      <c r="V88" s="7"/>
      <c r="W88" s="7"/>
      <c r="X88" s="7"/>
      <c r="Y88" s="7"/>
      <c r="Z88" s="7"/>
      <c r="AA88" s="7"/>
      <c r="AB88" s="7"/>
      <c r="AC88" s="7"/>
    </row>
    <row r="89" spans="1:29" s="4" customFormat="1">
      <c r="A89" s="7"/>
      <c r="B89" s="12"/>
      <c r="C89" s="7"/>
      <c r="D89" s="7"/>
      <c r="E89" s="7"/>
      <c r="F89" s="7"/>
      <c r="G89" s="7"/>
      <c r="H89" s="7"/>
      <c r="I89" s="7"/>
      <c r="J89" s="7"/>
      <c r="K89" s="7"/>
      <c r="L89" s="7"/>
      <c r="M89" s="7"/>
      <c r="N89" s="7"/>
      <c r="O89" s="7"/>
      <c r="P89" s="7"/>
      <c r="Q89" s="7"/>
      <c r="R89" s="7"/>
      <c r="S89" s="7"/>
      <c r="T89" s="7"/>
      <c r="U89" s="7"/>
      <c r="V89" s="7"/>
      <c r="W89" s="7"/>
      <c r="X89" s="7"/>
      <c r="Y89" s="7"/>
      <c r="Z89" s="7"/>
      <c r="AA89" s="7"/>
      <c r="AB89" s="7"/>
      <c r="AC89" s="7"/>
    </row>
    <row r="90" spans="1:29" s="4" customFormat="1">
      <c r="A90" s="7"/>
      <c r="B90" s="12"/>
      <c r="C90" s="7"/>
      <c r="D90" s="7"/>
      <c r="E90" s="7"/>
      <c r="F90" s="7"/>
      <c r="G90" s="7"/>
      <c r="H90" s="7"/>
      <c r="I90" s="7"/>
      <c r="J90" s="7"/>
      <c r="K90" s="7"/>
      <c r="L90" s="7"/>
      <c r="M90" s="7"/>
      <c r="N90" s="7"/>
      <c r="O90" s="7"/>
      <c r="P90" s="7"/>
      <c r="Q90" s="7"/>
      <c r="R90" s="7"/>
      <c r="S90" s="7"/>
      <c r="T90" s="7"/>
      <c r="U90" s="7"/>
      <c r="V90" s="7"/>
      <c r="W90" s="7"/>
      <c r="X90" s="7"/>
      <c r="Y90" s="7"/>
      <c r="Z90" s="7"/>
      <c r="AA90" s="7"/>
      <c r="AB90" s="7"/>
      <c r="AC90" s="7"/>
    </row>
    <row r="91" spans="1:29" s="4" customFormat="1">
      <c r="A91" s="7"/>
      <c r="B91" s="12"/>
      <c r="C91" s="7"/>
      <c r="D91" s="7"/>
      <c r="E91" s="7"/>
      <c r="F91" s="7"/>
      <c r="G91" s="7"/>
      <c r="H91" s="7"/>
      <c r="I91" s="7"/>
      <c r="J91" s="7"/>
      <c r="K91" s="7"/>
      <c r="L91" s="7"/>
      <c r="M91" s="7"/>
      <c r="N91" s="7"/>
      <c r="O91" s="7"/>
      <c r="P91" s="7"/>
      <c r="Q91" s="7"/>
      <c r="R91" s="7"/>
      <c r="S91" s="7"/>
      <c r="T91" s="7"/>
      <c r="U91" s="7"/>
      <c r="V91" s="7"/>
      <c r="W91" s="7"/>
      <c r="X91" s="7"/>
      <c r="Y91" s="7"/>
      <c r="Z91" s="7"/>
      <c r="AA91" s="7"/>
      <c r="AB91" s="7"/>
      <c r="AC91" s="7"/>
    </row>
    <row r="92" spans="1:29" s="4" customFormat="1">
      <c r="A92" s="7"/>
      <c r="B92" s="12"/>
      <c r="C92" s="7"/>
      <c r="D92" s="7"/>
      <c r="E92" s="7"/>
      <c r="F92" s="7"/>
      <c r="G92" s="7"/>
      <c r="H92" s="7"/>
      <c r="I92" s="7"/>
      <c r="J92" s="7"/>
      <c r="K92" s="7"/>
      <c r="L92" s="7"/>
      <c r="M92" s="7"/>
      <c r="N92" s="7"/>
      <c r="O92" s="7"/>
      <c r="P92" s="7"/>
      <c r="Q92" s="7"/>
      <c r="R92" s="7"/>
      <c r="S92" s="7"/>
      <c r="T92" s="7"/>
      <c r="U92" s="7"/>
      <c r="V92" s="7"/>
      <c r="W92" s="7"/>
      <c r="X92" s="7"/>
      <c r="Y92" s="7"/>
      <c r="Z92" s="7"/>
      <c r="AA92" s="7"/>
      <c r="AB92" s="7"/>
      <c r="AC92" s="7"/>
    </row>
    <row r="93" spans="1:29" s="4" customFormat="1">
      <c r="A93" s="7"/>
      <c r="B93" s="12"/>
      <c r="C93" s="7"/>
      <c r="D93" s="7"/>
      <c r="E93" s="7"/>
      <c r="F93" s="7"/>
      <c r="G93" s="7"/>
      <c r="H93" s="7"/>
      <c r="I93" s="7"/>
      <c r="J93" s="7"/>
      <c r="K93" s="7"/>
      <c r="L93" s="7"/>
      <c r="M93" s="7"/>
      <c r="N93" s="7"/>
      <c r="O93" s="7"/>
      <c r="P93" s="7"/>
      <c r="Q93" s="7"/>
      <c r="R93" s="7"/>
      <c r="S93" s="7"/>
      <c r="T93" s="7"/>
      <c r="U93" s="7"/>
      <c r="V93" s="7"/>
      <c r="W93" s="7"/>
      <c r="X93" s="7"/>
      <c r="Y93" s="7"/>
      <c r="Z93" s="7"/>
      <c r="AA93" s="7"/>
      <c r="AB93" s="7"/>
      <c r="AC93" s="7"/>
    </row>
    <row r="94" spans="1:29" s="4" customFormat="1">
      <c r="A94" s="7"/>
      <c r="B94" s="12"/>
      <c r="C94" s="7"/>
      <c r="D94" s="7"/>
      <c r="E94" s="7"/>
      <c r="F94" s="7"/>
      <c r="G94" s="7"/>
      <c r="H94" s="7"/>
      <c r="I94" s="7"/>
      <c r="J94" s="7"/>
      <c r="K94" s="7"/>
      <c r="L94" s="7"/>
      <c r="M94" s="7"/>
      <c r="N94" s="7"/>
      <c r="O94" s="7"/>
      <c r="P94" s="7"/>
      <c r="Q94" s="7"/>
      <c r="R94" s="7"/>
      <c r="S94" s="7"/>
      <c r="T94" s="7"/>
      <c r="U94" s="7"/>
      <c r="V94" s="7"/>
      <c r="W94" s="7"/>
      <c r="X94" s="7"/>
      <c r="Y94" s="7"/>
      <c r="Z94" s="7"/>
      <c r="AA94" s="7"/>
      <c r="AB94" s="7"/>
      <c r="AC94" s="7"/>
    </row>
    <row r="95" spans="1:29" s="4" customFormat="1">
      <c r="A95" s="7"/>
      <c r="B95" s="12"/>
      <c r="C95" s="7"/>
      <c r="D95" s="7"/>
      <c r="E95" s="7"/>
      <c r="F95" s="7"/>
      <c r="G95" s="7"/>
      <c r="H95" s="7"/>
      <c r="I95" s="7"/>
      <c r="J95" s="7"/>
      <c r="K95" s="7"/>
      <c r="L95" s="7"/>
      <c r="M95" s="7"/>
      <c r="N95" s="7"/>
      <c r="O95" s="7"/>
      <c r="P95" s="7"/>
      <c r="Q95" s="7"/>
      <c r="R95" s="7"/>
      <c r="S95" s="7"/>
      <c r="T95" s="7"/>
      <c r="U95" s="7"/>
      <c r="V95" s="7"/>
      <c r="W95" s="7"/>
      <c r="X95" s="7"/>
      <c r="Y95" s="7"/>
      <c r="Z95" s="7"/>
      <c r="AA95" s="7"/>
      <c r="AB95" s="7"/>
      <c r="AC95" s="7"/>
    </row>
    <row r="96" spans="1:29" s="4" customFormat="1">
      <c r="A96" s="7"/>
      <c r="B96" s="12"/>
      <c r="C96" s="7"/>
      <c r="D96" s="7"/>
      <c r="E96" s="7"/>
      <c r="F96" s="7"/>
      <c r="G96" s="7"/>
      <c r="H96" s="7"/>
      <c r="I96" s="7"/>
      <c r="J96" s="7"/>
      <c r="K96" s="7"/>
      <c r="L96" s="7"/>
      <c r="M96" s="7"/>
      <c r="N96" s="7"/>
      <c r="O96" s="7"/>
      <c r="P96" s="7"/>
      <c r="Q96" s="7"/>
      <c r="R96" s="7"/>
      <c r="S96" s="7"/>
      <c r="T96" s="7"/>
      <c r="U96" s="7"/>
      <c r="V96" s="7"/>
      <c r="W96" s="7"/>
      <c r="X96" s="7"/>
      <c r="Y96" s="7"/>
      <c r="Z96" s="7"/>
      <c r="AA96" s="7"/>
      <c r="AB96" s="7"/>
      <c r="AC96" s="7"/>
    </row>
    <row r="97" spans="1:29" s="4" customFormat="1">
      <c r="A97" s="7"/>
      <c r="B97" s="12"/>
      <c r="C97" s="7"/>
      <c r="D97" s="7"/>
      <c r="E97" s="7"/>
      <c r="F97" s="7"/>
      <c r="G97" s="7"/>
      <c r="H97" s="7"/>
      <c r="I97" s="7"/>
      <c r="J97" s="7"/>
      <c r="K97" s="7"/>
      <c r="L97" s="7"/>
      <c r="M97" s="7"/>
      <c r="N97" s="7"/>
      <c r="O97" s="7"/>
      <c r="P97" s="7"/>
      <c r="Q97" s="7"/>
      <c r="R97" s="7"/>
      <c r="S97" s="7"/>
      <c r="T97" s="7"/>
      <c r="U97" s="7"/>
      <c r="V97" s="7"/>
      <c r="W97" s="7"/>
      <c r="X97" s="7"/>
      <c r="Y97" s="7"/>
      <c r="Z97" s="7"/>
      <c r="AA97" s="7"/>
      <c r="AB97" s="7"/>
      <c r="AC97" s="7"/>
    </row>
    <row r="98" spans="1:29" s="4" customFormat="1">
      <c r="A98" s="7"/>
      <c r="B98" s="12"/>
      <c r="C98" s="7"/>
      <c r="D98" s="7"/>
      <c r="E98" s="7"/>
      <c r="F98" s="7"/>
      <c r="G98" s="7"/>
      <c r="H98" s="7"/>
      <c r="I98" s="7"/>
      <c r="J98" s="7"/>
      <c r="K98" s="7"/>
      <c r="L98" s="7"/>
      <c r="M98" s="7"/>
      <c r="N98" s="7"/>
      <c r="O98" s="7"/>
      <c r="P98" s="7"/>
      <c r="Q98" s="7"/>
      <c r="R98" s="7"/>
      <c r="S98" s="7"/>
      <c r="T98" s="7"/>
      <c r="U98" s="7"/>
      <c r="V98" s="7"/>
      <c r="W98" s="7"/>
      <c r="X98" s="7"/>
      <c r="Y98" s="7"/>
      <c r="Z98" s="7"/>
      <c r="AA98" s="7"/>
      <c r="AB98" s="7"/>
      <c r="AC98" s="7"/>
    </row>
    <row r="99" spans="1:29" s="4" customFormat="1">
      <c r="A99" s="7"/>
      <c r="B99" s="12"/>
      <c r="C99" s="7"/>
      <c r="D99" s="7"/>
      <c r="E99" s="7"/>
      <c r="F99" s="7"/>
      <c r="G99" s="7"/>
      <c r="H99" s="7"/>
      <c r="I99" s="7"/>
      <c r="J99" s="7"/>
      <c r="K99" s="7"/>
      <c r="L99" s="7"/>
      <c r="M99" s="7"/>
      <c r="N99" s="7"/>
      <c r="O99" s="7"/>
      <c r="P99" s="7"/>
      <c r="Q99" s="7"/>
      <c r="R99" s="7"/>
      <c r="S99" s="7"/>
      <c r="T99" s="7"/>
      <c r="U99" s="7"/>
      <c r="V99" s="7"/>
      <c r="W99" s="7"/>
      <c r="X99" s="7"/>
      <c r="Y99" s="7"/>
      <c r="Z99" s="7"/>
      <c r="AA99" s="7"/>
      <c r="AB99" s="7"/>
      <c r="AC99" s="7"/>
    </row>
    <row r="100" spans="1:29" s="4" customFormat="1">
      <c r="A100" s="7"/>
      <c r="B100" s="12"/>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row>
    <row r="101" spans="1:29" s="4" customFormat="1">
      <c r="A101" s="7"/>
      <c r="B101" s="12"/>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row>
    <row r="102" spans="1:29" s="4" customFormat="1">
      <c r="A102" s="7"/>
      <c r="B102" s="12"/>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row>
    <row r="103" spans="1:29" s="4" customFormat="1">
      <c r="A103" s="7"/>
      <c r="B103" s="12"/>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row>
    <row r="104" spans="1:29" s="4" customFormat="1">
      <c r="A104" s="7"/>
      <c r="B104" s="12"/>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row>
    <row r="105" spans="1:29" s="4" customFormat="1">
      <c r="A105" s="7"/>
      <c r="B105" s="12"/>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row>
    <row r="106" spans="1:29" s="4" customFormat="1">
      <c r="A106" s="7"/>
      <c r="B106" s="12"/>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row>
    <row r="107" spans="1:29" s="4" customFormat="1">
      <c r="A107" s="7"/>
      <c r="B107" s="12"/>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row>
    <row r="108" spans="1:29" s="4" customFormat="1">
      <c r="A108" s="7"/>
      <c r="B108" s="12"/>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row>
    <row r="109" spans="1:29" s="4" customFormat="1">
      <c r="A109" s="7"/>
      <c r="B109" s="12"/>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row>
    <row r="110" spans="1:29" s="4" customFormat="1">
      <c r="A110" s="7"/>
      <c r="B110" s="12"/>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row>
    <row r="111" spans="1:29" s="4" customFormat="1">
      <c r="A111" s="7"/>
      <c r="B111" s="12"/>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row>
    <row r="112" spans="1:29" s="4" customFormat="1">
      <c r="A112" s="7"/>
      <c r="B112" s="12"/>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row>
    <row r="113" spans="1:29" s="4" customFormat="1">
      <c r="A113" s="7"/>
      <c r="B113" s="12"/>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row>
    <row r="114" spans="1:29" s="4" customFormat="1">
      <c r="A114" s="7"/>
      <c r="B114" s="12"/>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row>
    <row r="115" spans="1:29" s="4" customFormat="1">
      <c r="A115" s="7"/>
      <c r="B115" s="12"/>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row>
    <row r="116" spans="1:29" s="4" customFormat="1">
      <c r="A116" s="7"/>
      <c r="B116" s="12"/>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row>
    <row r="117" spans="1:29" s="4" customFormat="1">
      <c r="A117" s="7"/>
      <c r="B117" s="12"/>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row>
    <row r="118" spans="1:29" s="4" customFormat="1">
      <c r="A118" s="7"/>
      <c r="B118" s="12"/>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row>
    <row r="119" spans="1:29" s="4" customFormat="1">
      <c r="A119" s="7"/>
      <c r="B119" s="12"/>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row>
    <row r="120" spans="1:29" s="4" customFormat="1">
      <c r="A120" s="7"/>
      <c r="B120" s="12"/>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row>
    <row r="121" spans="1:29" s="4" customFormat="1">
      <c r="A121" s="7"/>
      <c r="B121" s="12"/>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row>
    <row r="122" spans="1:29" s="4" customFormat="1">
      <c r="A122" s="7"/>
      <c r="B122" s="12"/>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row>
    <row r="123" spans="1:29" s="4" customFormat="1">
      <c r="A123" s="7"/>
      <c r="B123" s="12"/>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row>
    <row r="124" spans="1:29" s="4" customFormat="1">
      <c r="A124" s="7"/>
      <c r="B124" s="12"/>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row>
    <row r="125" spans="1:29" s="4" customFormat="1">
      <c r="A125" s="7"/>
      <c r="B125" s="12"/>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row>
    <row r="126" spans="1:29" s="4" customFormat="1">
      <c r="A126" s="7"/>
      <c r="B126" s="12"/>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row>
    <row r="127" spans="1:29" s="4" customFormat="1">
      <c r="A127" s="7"/>
      <c r="B127" s="12"/>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row>
    <row r="128" spans="1:29" s="4" customFormat="1">
      <c r="A128" s="7"/>
      <c r="B128" s="12"/>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row>
    <row r="129" spans="1:29" s="4" customFormat="1">
      <c r="A129" s="7"/>
      <c r="B129" s="12"/>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row>
    <row r="130" spans="1:29" s="4" customFormat="1">
      <c r="A130" s="7"/>
      <c r="B130" s="12"/>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row>
    <row r="131" spans="1:29" s="4" customFormat="1">
      <c r="A131" s="7"/>
      <c r="B131" s="12"/>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row>
    <row r="132" spans="1:29" s="4" customFormat="1">
      <c r="A132" s="7"/>
      <c r="B132" s="12"/>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row>
    <row r="133" spans="1:29" s="4" customFormat="1">
      <c r="A133" s="7"/>
      <c r="B133" s="12"/>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row>
    <row r="134" spans="1:29" s="4" customFormat="1">
      <c r="A134" s="7"/>
      <c r="B134" s="12"/>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row>
    <row r="135" spans="1:29" s="4" customFormat="1">
      <c r="A135" s="7"/>
      <c r="B135" s="12"/>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row>
    <row r="136" spans="1:29" s="4" customFormat="1">
      <c r="A136" s="7"/>
      <c r="B136" s="12"/>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row>
    <row r="137" spans="1:29" s="4" customFormat="1">
      <c r="A137" s="7"/>
      <c r="B137" s="12"/>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row>
    <row r="138" spans="1:29" s="4" customFormat="1">
      <c r="A138" s="7"/>
      <c r="B138" s="12"/>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row>
    <row r="139" spans="1:29" s="4" customFormat="1">
      <c r="A139" s="7"/>
      <c r="B139" s="12"/>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row>
    <row r="140" spans="1:29" s="4" customFormat="1">
      <c r="A140" s="7"/>
      <c r="B140" s="12"/>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row>
    <row r="141" spans="1:29" s="4" customFormat="1">
      <c r="A141" s="7"/>
      <c r="B141" s="12"/>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row>
    <row r="142" spans="1:29" s="4" customFormat="1">
      <c r="A142" s="7"/>
      <c r="B142" s="12"/>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row>
    <row r="143" spans="1:29" s="4" customFormat="1">
      <c r="A143" s="7"/>
      <c r="B143" s="12"/>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row>
    <row r="144" spans="1:29" s="4" customFormat="1">
      <c r="A144" s="7"/>
      <c r="B144" s="12"/>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row>
    <row r="145" spans="1:29" s="4" customFormat="1">
      <c r="A145" s="7"/>
      <c r="B145" s="12"/>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row>
    <row r="146" spans="1:29" s="4" customFormat="1">
      <c r="A146" s="7"/>
      <c r="B146" s="12"/>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row>
    <row r="147" spans="1:29" s="4" customFormat="1">
      <c r="A147" s="7"/>
      <c r="B147" s="12"/>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row>
    <row r="148" spans="1:29" s="4" customFormat="1">
      <c r="A148" s="7"/>
      <c r="B148" s="12"/>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row>
    <row r="149" spans="1:29" s="4" customFormat="1">
      <c r="A149" s="7"/>
      <c r="B149" s="12"/>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row>
    <row r="150" spans="1:29" s="4" customFormat="1">
      <c r="A150" s="7"/>
      <c r="B150" s="12"/>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row>
    <row r="151" spans="1:29" s="4" customFormat="1">
      <c r="A151" s="7"/>
      <c r="B151" s="12"/>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row>
    <row r="152" spans="1:29" s="4" customFormat="1">
      <c r="A152" s="7"/>
      <c r="B152" s="12"/>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row>
    <row r="153" spans="1:29" s="4" customFormat="1">
      <c r="A153" s="7"/>
      <c r="B153" s="12"/>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row>
    <row r="154" spans="1:29" s="4" customFormat="1">
      <c r="A154" s="7"/>
      <c r="B154" s="12"/>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row>
    <row r="155" spans="1:29" s="4" customFormat="1">
      <c r="A155" s="7"/>
      <c r="B155" s="12"/>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row>
    <row r="156" spans="1:29" s="4" customFormat="1">
      <c r="A156" s="7"/>
      <c r="B156" s="12"/>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row>
    <row r="157" spans="1:29" s="4" customFormat="1">
      <c r="A157" s="7"/>
      <c r="B157" s="12"/>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row>
    <row r="158" spans="1:29" s="4" customFormat="1">
      <c r="A158" s="7"/>
      <c r="B158" s="12"/>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row>
    <row r="159" spans="1:29" s="4" customFormat="1">
      <c r="A159" s="7"/>
      <c r="B159" s="12"/>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row>
    <row r="160" spans="1:29" s="4" customFormat="1">
      <c r="A160" s="7"/>
      <c r="B160" s="12"/>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row>
    <row r="161" spans="1:29" s="4" customFormat="1">
      <c r="A161" s="7"/>
      <c r="B161" s="12"/>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row>
    <row r="162" spans="1:29" s="4" customFormat="1">
      <c r="A162" s="7"/>
      <c r="B162" s="12"/>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row>
    <row r="163" spans="1:29" s="4" customFormat="1">
      <c r="A163" s="7"/>
      <c r="B163" s="12"/>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row>
    <row r="164" spans="1:29" s="4" customFormat="1">
      <c r="A164" s="7"/>
      <c r="B164" s="12"/>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row>
    <row r="165" spans="1:29" s="4" customFormat="1">
      <c r="A165" s="7"/>
      <c r="B165" s="12"/>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row>
    <row r="166" spans="1:29" s="4" customFormat="1">
      <c r="A166" s="7"/>
      <c r="B166" s="12"/>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row>
    <row r="167" spans="1:29" s="4" customFormat="1">
      <c r="A167" s="7"/>
      <c r="B167" s="12"/>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row>
    <row r="168" spans="1:29" s="4" customFormat="1">
      <c r="A168" s="7"/>
      <c r="B168" s="12"/>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row>
    <row r="169" spans="1:29" s="4" customFormat="1">
      <c r="A169" s="7"/>
      <c r="B169" s="12"/>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row>
    <row r="170" spans="1:29" s="4" customFormat="1">
      <c r="A170" s="7"/>
      <c r="B170" s="12"/>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row>
    <row r="171" spans="1:29" s="4" customFormat="1">
      <c r="A171" s="7"/>
      <c r="B171" s="12"/>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row>
    <row r="172" spans="1:29" s="4" customFormat="1">
      <c r="A172" s="7"/>
      <c r="B172" s="12"/>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row>
    <row r="173" spans="1:29" s="4" customFormat="1">
      <c r="A173" s="7"/>
      <c r="B173" s="12"/>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row>
    <row r="174" spans="1:29" s="4" customFormat="1">
      <c r="A174" s="7"/>
      <c r="B174" s="12"/>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row>
    <row r="175" spans="1:29" s="4" customFormat="1">
      <c r="A175" s="7"/>
      <c r="B175" s="12"/>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row>
    <row r="176" spans="1:29" s="4" customFormat="1">
      <c r="A176" s="7"/>
      <c r="B176" s="12"/>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row>
    <row r="177" spans="1:29" s="4" customFormat="1">
      <c r="A177" s="7"/>
      <c r="B177" s="12"/>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row>
    <row r="178" spans="1:29" s="4" customFormat="1">
      <c r="A178" s="7"/>
      <c r="B178" s="12"/>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row>
    <row r="179" spans="1:29" s="4" customFormat="1">
      <c r="A179" s="7"/>
      <c r="B179" s="12"/>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row>
    <row r="180" spans="1:29" s="4" customFormat="1">
      <c r="A180" s="7"/>
      <c r="B180" s="12"/>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row>
    <row r="181" spans="1:29" s="4" customFormat="1">
      <c r="A181" s="7"/>
      <c r="B181" s="12"/>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row>
    <row r="182" spans="1:29" s="4" customFormat="1">
      <c r="A182" s="7"/>
      <c r="B182" s="12"/>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row>
    <row r="183" spans="1:29" s="4" customFormat="1">
      <c r="A183" s="7"/>
      <c r="B183" s="12"/>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row>
    <row r="184" spans="1:29" s="4" customFormat="1">
      <c r="A184" s="7"/>
      <c r="B184" s="12"/>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row>
    <row r="185" spans="1:29" s="4" customFormat="1">
      <c r="A185" s="7"/>
      <c r="B185" s="12"/>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row>
    <row r="186" spans="1:29" s="4" customFormat="1">
      <c r="A186" s="7"/>
      <c r="B186" s="12"/>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row>
    <row r="187" spans="1:29" s="4" customFormat="1">
      <c r="A187" s="7"/>
      <c r="B187" s="12"/>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row>
    <row r="188" spans="1:29">
      <c r="A188" s="7"/>
      <c r="B188" s="12"/>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row>
    <row r="189" spans="1:29">
      <c r="A189" s="7"/>
      <c r="B189" s="12"/>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row>
    <row r="190" spans="1:29">
      <c r="A190" s="7"/>
      <c r="B190" s="12"/>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row>
    <row r="191" spans="1:29">
      <c r="A191" s="7"/>
      <c r="B191" s="12"/>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row>
    <row r="192" spans="1:29">
      <c r="A192" s="7"/>
      <c r="B192" s="12"/>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row>
    <row r="193" spans="1:29">
      <c r="A193" s="7"/>
      <c r="B193" s="12"/>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row>
    <row r="194" spans="1:29">
      <c r="A194" s="7"/>
      <c r="B194" s="12"/>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row>
    <row r="195" spans="1:29">
      <c r="A195" s="7"/>
      <c r="B195" s="12"/>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row>
    <row r="196" spans="1:29">
      <c r="A196" s="7"/>
      <c r="B196" s="12"/>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row>
    <row r="197" spans="1:29">
      <c r="A197" s="7"/>
      <c r="R197" s="7"/>
      <c r="S197" s="7"/>
      <c r="T197" s="7"/>
      <c r="U197" s="7"/>
      <c r="V197" s="7"/>
      <c r="W197" s="7"/>
      <c r="X197" s="7"/>
      <c r="Y197" s="7"/>
      <c r="Z197" s="7"/>
      <c r="AA197" s="7"/>
      <c r="AB197" s="7"/>
      <c r="AC197" s="7"/>
    </row>
  </sheetData>
  <sheetProtection formatCells="0" formatColumns="0" formatRows="0" insertColumns="0" insertRows="0" insertHyperlinks="0" deleteColumns="0" deleteRows="0"/>
  <customSheetViews>
    <customSheetView guid="{5167CA74-6B38-4C00-A4FB-101AA9850982}" topLeftCell="A10">
      <selection activeCell="A10" sqref="A10"/>
      <pageMargins left="0.7" right="0.7" top="0.75" bottom="0.75" header="0.3" footer="0.3"/>
      <pageSetup paperSize="9" orientation="portrait" r:id="rId1"/>
    </customSheetView>
    <customSheetView guid="{608F1F58-0C70-4BD6-A398-FFB57FE9431A}" topLeftCell="A10">
      <selection activeCell="Q30" sqref="Q30"/>
      <pageMargins left="0.7" right="0.7" top="0.75" bottom="0.75" header="0.3" footer="0.3"/>
      <pageSetup paperSize="9" orientation="portrait" r:id="rId2"/>
    </customSheetView>
    <customSheetView guid="{6FBC0F11-A326-4FC8-AA96-CA6BF44E0174}" topLeftCell="A4">
      <selection activeCell="N28" sqref="N28"/>
      <pageMargins left="0.7" right="0.7" top="0.75" bottom="0.75" header="0.3" footer="0.3"/>
      <pageSetup paperSize="9" orientation="portrait" r:id="rId3"/>
    </customSheetView>
    <customSheetView guid="{6C2028FF-D767-4ADA-99CD-00856C384461}" topLeftCell="A10">
      <selection activeCell="Q30" sqref="Q30"/>
      <pageMargins left="0.7" right="0.7" top="0.75" bottom="0.75" header="0.3" footer="0.3"/>
      <pageSetup paperSize="9" orientation="portrait" r:id="rId4"/>
    </customSheetView>
    <customSheetView guid="{9B440751-B4FF-4EE1-A0DA-CB8EB4A26F70}">
      <selection activeCell="G37" sqref="G37"/>
      <pageMargins left="0.7" right="0.7" top="0.75" bottom="0.75" header="0.3" footer="0.3"/>
      <pageSetup paperSize="9" orientation="portrait" r:id="rId5"/>
    </customSheetView>
    <customSheetView guid="{EDAF60AE-B10F-4F09-A422-75F1B5518EA1}" topLeftCell="A10">
      <selection activeCell="A10" sqref="A10"/>
      <pageMargins left="0.7" right="0.7" top="0.75" bottom="0.75" header="0.3" footer="0.3"/>
      <pageSetup paperSize="9" orientation="portrait" r:id="rId6"/>
    </customSheetView>
  </customSheetViews>
  <mergeCells count="16">
    <mergeCell ref="B3:H3"/>
    <mergeCell ref="B5:T6"/>
    <mergeCell ref="B7:T7"/>
    <mergeCell ref="J3:K3"/>
    <mergeCell ref="L3:M3"/>
    <mergeCell ref="D26:G26"/>
    <mergeCell ref="B11:B12"/>
    <mergeCell ref="C11:D11"/>
    <mergeCell ref="E11:F11"/>
    <mergeCell ref="Q11:Q12"/>
    <mergeCell ref="K11:M11"/>
    <mergeCell ref="G11:H11"/>
    <mergeCell ref="I11:J11"/>
    <mergeCell ref="N11:N12"/>
    <mergeCell ref="O11:O12"/>
    <mergeCell ref="P11:P12"/>
  </mergeCells>
  <hyperlinks>
    <hyperlink ref="J3" location="'ÍNDICE'!B5" tooltip="Ir al Índice" display="◂ ÍNDICE" xr:uid="{00000000-0004-0000-0200-000000000000}"/>
    <hyperlink ref="L3" location="'DASHBOARD'!B5" tooltip="Volver al Dashboard" display="⌂ DASHBOARD" xr:uid="{00000000-0004-0000-0200-000001000000}"/>
  </hyperlinks>
  <pageMargins left="0.7" right="0.7" top="0.75" bottom="0.75" header="0.3" footer="0.3"/>
  <pageSetup paperSize="9"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A2540"/>
  </sheetPr>
  <dimension ref="A1:AS99"/>
  <sheetViews>
    <sheetView showRowColHeaders="0" zoomScale="120" zoomScaleNormal="120" workbookViewId="0">
      <pane ySplit="10" topLeftCell="A11" activePane="bottomLeft" state="frozen"/>
      <selection pane="bottomLeft" activeCell="I9" sqref="I9"/>
    </sheetView>
  </sheetViews>
  <sheetFormatPr baseColWidth="10" defaultColWidth="11.42578125" defaultRowHeight="15"/>
  <cols>
    <col min="1" max="1" width="1.42578125" style="4" customWidth="1"/>
    <col min="2" max="2" width="5.5703125" style="4" customWidth="1"/>
    <col min="3" max="3" width="33.28515625" customWidth="1"/>
    <col min="4" max="4" width="40.7109375" customWidth="1"/>
    <col min="5" max="6" width="18.5703125" customWidth="1"/>
    <col min="7" max="9" width="18.5703125" style="4" customWidth="1"/>
    <col min="10" max="10" width="17.28515625" style="4" customWidth="1"/>
    <col min="11" max="11" width="18.5703125" style="4" customWidth="1"/>
    <col min="12" max="23" width="1.42578125" style="4" customWidth="1"/>
    <col min="24" max="27" width="5" style="4" customWidth="1"/>
    <col min="28" max="45" width="1.42578125" style="4" customWidth="1"/>
    <col min="46" max="52" width="1.42578125" customWidth="1"/>
  </cols>
  <sheetData>
    <row r="1" spans="1:29" s="4" customFormat="1" ht="4.1500000000000004" customHeight="1">
      <c r="A1" s="7"/>
      <c r="B1" s="7"/>
      <c r="C1" s="7"/>
      <c r="D1" s="7"/>
      <c r="E1" s="7"/>
      <c r="F1" s="7"/>
      <c r="G1" s="7"/>
      <c r="H1" s="7"/>
      <c r="I1" s="7"/>
      <c r="J1" s="7"/>
      <c r="K1" s="7"/>
      <c r="L1" s="7"/>
      <c r="M1" s="7"/>
      <c r="N1" s="7"/>
      <c r="O1" s="7"/>
      <c r="P1" s="7"/>
      <c r="Q1" s="7"/>
      <c r="R1" s="7"/>
      <c r="S1" s="7"/>
      <c r="T1" s="7"/>
      <c r="U1" s="7"/>
      <c r="V1" s="7"/>
      <c r="W1" s="7"/>
      <c r="X1" s="7"/>
      <c r="Y1" s="7"/>
      <c r="Z1" s="7"/>
      <c r="AA1" s="7"/>
      <c r="AB1" s="7"/>
      <c r="AC1" s="7"/>
    </row>
    <row r="2" spans="1:29" s="4" customFormat="1" ht="37.9" customHeight="1">
      <c r="A2" s="7"/>
      <c r="B2" s="7"/>
      <c r="C2" s="7"/>
      <c r="D2" s="7"/>
      <c r="E2" s="7"/>
      <c r="F2" s="87"/>
      <c r="G2" s="87"/>
      <c r="H2" s="87"/>
      <c r="I2" s="87"/>
      <c r="J2" s="87"/>
      <c r="K2" s="7"/>
      <c r="L2" s="7"/>
      <c r="M2" s="7"/>
      <c r="N2" s="7"/>
      <c r="O2" s="7"/>
      <c r="P2" s="7"/>
      <c r="Q2" s="7"/>
      <c r="R2" s="7"/>
      <c r="S2" s="7"/>
      <c r="T2" s="7"/>
      <c r="U2" s="7"/>
      <c r="V2" s="7"/>
      <c r="W2" s="7"/>
      <c r="X2" s="7"/>
      <c r="Y2" s="7"/>
      <c r="Z2" s="7"/>
      <c r="AA2" s="7"/>
      <c r="AB2" s="7"/>
      <c r="AC2" s="7"/>
    </row>
    <row r="3" spans="1:29" s="4" customFormat="1" ht="24" customHeight="1">
      <c r="A3" s="7"/>
      <c r="B3" s="107" t="s">
        <v>610</v>
      </c>
      <c r="C3" s="107"/>
      <c r="D3" s="107"/>
      <c r="E3" s="107"/>
      <c r="F3" s="336" t="s">
        <v>591</v>
      </c>
      <c r="G3" s="337"/>
      <c r="H3" s="325" t="s">
        <v>592</v>
      </c>
      <c r="I3" s="338"/>
      <c r="J3" s="87"/>
      <c r="K3" s="87"/>
      <c r="L3" s="87"/>
      <c r="M3" s="87"/>
      <c r="N3" s="7"/>
      <c r="O3" s="7"/>
      <c r="P3" s="7"/>
      <c r="Q3" s="7"/>
      <c r="R3" s="7"/>
      <c r="S3" s="7"/>
      <c r="T3" s="7"/>
      <c r="U3" s="7"/>
      <c r="V3" s="7"/>
      <c r="W3" s="7"/>
      <c r="X3" s="7"/>
      <c r="Y3" s="7"/>
      <c r="Z3" s="7"/>
      <c r="AA3" s="7"/>
      <c r="AB3" s="7"/>
      <c r="AC3" s="7"/>
    </row>
    <row r="4" spans="1:29" s="4" customFormat="1" ht="4.1500000000000004" customHeight="1">
      <c r="A4" s="7"/>
      <c r="B4" s="7"/>
      <c r="C4" s="7"/>
      <c r="D4" s="7"/>
      <c r="E4" s="7"/>
      <c r="F4" s="7"/>
      <c r="G4" s="7"/>
      <c r="H4" s="7"/>
      <c r="I4" s="7"/>
      <c r="J4" s="7"/>
      <c r="K4" s="7"/>
      <c r="L4" s="7"/>
      <c r="M4" s="7"/>
      <c r="N4" s="7"/>
      <c r="O4" s="7"/>
      <c r="P4" s="7"/>
      <c r="Q4" s="7"/>
      <c r="R4" s="7"/>
      <c r="S4" s="7"/>
      <c r="T4" s="7"/>
      <c r="U4" s="7"/>
      <c r="V4" s="7"/>
      <c r="W4" s="7"/>
      <c r="X4" s="7"/>
      <c r="Y4" s="7"/>
      <c r="Z4" s="7"/>
      <c r="AA4" s="7"/>
      <c r="AB4" s="7"/>
      <c r="AC4" s="7"/>
    </row>
    <row r="5" spans="1:29" s="4" customFormat="1" ht="24" customHeight="1">
      <c r="A5" s="7"/>
      <c r="B5" s="333" t="s">
        <v>593</v>
      </c>
      <c r="C5" s="333"/>
      <c r="D5" s="333"/>
      <c r="E5" s="333"/>
      <c r="F5" s="333"/>
      <c r="G5" s="333"/>
      <c r="H5" s="333"/>
      <c r="I5" s="333"/>
      <c r="J5" s="333"/>
      <c r="K5" s="333"/>
      <c r="L5" s="333"/>
      <c r="M5" s="333"/>
      <c r="N5" s="333"/>
      <c r="O5" s="333"/>
      <c r="P5" s="333"/>
      <c r="Q5" s="333"/>
      <c r="R5" s="333"/>
      <c r="S5" s="333"/>
      <c r="T5" s="333"/>
      <c r="U5" s="7"/>
      <c r="V5" s="7"/>
      <c r="W5" s="7"/>
      <c r="X5" s="7"/>
      <c r="Y5" s="7"/>
      <c r="Z5" s="7"/>
      <c r="AA5" s="7"/>
      <c r="AB5" s="7"/>
      <c r="AC5" s="7"/>
    </row>
    <row r="6" spans="1:29" s="4" customFormat="1" ht="24" customHeight="1">
      <c r="A6" s="7"/>
      <c r="B6" s="333"/>
      <c r="C6" s="333"/>
      <c r="D6" s="333"/>
      <c r="E6" s="333"/>
      <c r="F6" s="333"/>
      <c r="G6" s="333"/>
      <c r="H6" s="333"/>
      <c r="I6" s="333"/>
      <c r="J6" s="333"/>
      <c r="K6" s="333"/>
      <c r="L6" s="333"/>
      <c r="M6" s="333"/>
      <c r="N6" s="333"/>
      <c r="O6" s="333"/>
      <c r="P6" s="333"/>
      <c r="Q6" s="333"/>
      <c r="R6" s="333"/>
      <c r="S6" s="333"/>
      <c r="T6" s="333"/>
      <c r="U6" s="7"/>
      <c r="V6" s="7"/>
      <c r="W6" s="7"/>
      <c r="X6" s="7"/>
      <c r="Y6" s="7"/>
      <c r="Z6" s="7"/>
      <c r="AA6" s="7"/>
      <c r="AB6" s="7"/>
      <c r="AC6" s="7"/>
    </row>
    <row r="7" spans="1:29" s="4" customFormat="1" ht="19.899999999999999" customHeight="1">
      <c r="A7" s="7"/>
      <c r="B7" s="335" t="s">
        <v>630</v>
      </c>
      <c r="C7" s="335"/>
      <c r="D7" s="335"/>
      <c r="E7" s="335"/>
      <c r="F7" s="335"/>
      <c r="G7" s="335"/>
      <c r="H7" s="335"/>
      <c r="I7" s="335"/>
      <c r="J7" s="335"/>
      <c r="K7" s="335"/>
      <c r="L7" s="335"/>
      <c r="M7" s="335"/>
      <c r="N7" s="335"/>
      <c r="O7" s="335"/>
      <c r="P7" s="335"/>
      <c r="Q7" s="335"/>
      <c r="R7" s="335"/>
      <c r="S7" s="335"/>
      <c r="T7" s="335"/>
      <c r="U7" s="7"/>
      <c r="V7" s="7"/>
      <c r="W7" s="7"/>
      <c r="X7" s="7"/>
      <c r="Y7" s="7"/>
      <c r="Z7" s="7"/>
      <c r="AA7" s="7"/>
      <c r="AB7" s="7"/>
      <c r="AC7" s="7"/>
    </row>
    <row r="8" spans="1:29" s="4" customFormat="1" ht="4.1500000000000004" customHeight="1">
      <c r="A8" s="7"/>
      <c r="B8" s="7"/>
      <c r="C8" s="7"/>
      <c r="D8" s="7"/>
      <c r="E8" s="7"/>
      <c r="F8" s="7"/>
      <c r="G8" s="7"/>
      <c r="H8" s="7"/>
      <c r="I8" s="7"/>
      <c r="J8" s="7"/>
      <c r="K8" s="7"/>
      <c r="L8" s="7"/>
      <c r="M8" s="7"/>
      <c r="N8" s="7"/>
      <c r="O8" s="7"/>
      <c r="P8" s="7"/>
      <c r="Q8" s="7"/>
      <c r="R8" s="7"/>
      <c r="S8" s="7"/>
      <c r="T8" s="7"/>
      <c r="U8" s="7"/>
      <c r="V8" s="7"/>
      <c r="W8" s="7"/>
      <c r="X8" s="7"/>
      <c r="Y8" s="7"/>
      <c r="Z8" s="7"/>
      <c r="AA8" s="7"/>
      <c r="AB8" s="7"/>
      <c r="AC8" s="7"/>
    </row>
    <row r="9" spans="1:29" s="4" customFormat="1">
      <c r="A9" s="7"/>
      <c r="B9" s="7"/>
      <c r="C9" s="7"/>
      <c r="D9" s="7"/>
      <c r="E9" s="7"/>
      <c r="F9" s="7"/>
      <c r="G9" s="7"/>
      <c r="H9" s="7"/>
      <c r="I9" s="7"/>
      <c r="J9" s="7"/>
      <c r="K9" s="7"/>
      <c r="L9" s="7"/>
      <c r="M9" s="7"/>
      <c r="N9" s="7"/>
      <c r="O9" s="7"/>
      <c r="P9" s="7"/>
      <c r="Q9" s="7"/>
      <c r="R9" s="7"/>
      <c r="S9" s="7"/>
      <c r="T9" s="7"/>
      <c r="U9" s="7"/>
      <c r="V9" s="7"/>
      <c r="W9" s="7"/>
      <c r="X9" s="7"/>
      <c r="Y9" s="7"/>
      <c r="Z9" s="7"/>
      <c r="AA9" s="7"/>
      <c r="AB9" s="7"/>
      <c r="AC9" s="7"/>
    </row>
    <row r="10" spans="1:29" s="4" customFormat="1" ht="12"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row>
    <row r="11" spans="1:29" s="4" customFormat="1" ht="7.9"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row>
    <row r="12" spans="1:29" s="4" customFormat="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row>
    <row r="13" spans="1:29" ht="28.15" customHeight="1" thickBot="1">
      <c r="A13" s="7"/>
      <c r="B13" s="344" t="s">
        <v>14</v>
      </c>
      <c r="C13" s="345"/>
      <c r="D13" s="264" t="s">
        <v>15</v>
      </c>
      <c r="E13" s="265">
        <v>43830</v>
      </c>
      <c r="F13" s="265">
        <v>44196</v>
      </c>
      <c r="G13" s="265">
        <v>44561</v>
      </c>
      <c r="H13" s="265">
        <v>44896</v>
      </c>
      <c r="I13" s="265">
        <v>45261</v>
      </c>
      <c r="J13" s="265">
        <v>45627</v>
      </c>
      <c r="K13" s="266">
        <v>45992</v>
      </c>
      <c r="L13" s="49"/>
      <c r="M13" s="49"/>
      <c r="N13" s="51"/>
      <c r="O13" s="49"/>
      <c r="P13" s="49"/>
      <c r="Q13" s="49"/>
      <c r="R13" s="49"/>
      <c r="S13" s="49"/>
      <c r="T13" s="49"/>
      <c r="U13" s="49"/>
      <c r="V13" s="49"/>
      <c r="W13" s="49"/>
      <c r="X13" s="49"/>
      <c r="Y13" s="49"/>
      <c r="Z13" s="49"/>
      <c r="AA13" s="49"/>
      <c r="AB13" s="49"/>
      <c r="AC13" s="49"/>
    </row>
    <row r="14" spans="1:29" ht="19.899999999999999" customHeight="1">
      <c r="A14" s="7"/>
      <c r="B14" s="346" t="s">
        <v>26</v>
      </c>
      <c r="C14" s="347"/>
      <c r="D14" s="267" t="s">
        <v>20</v>
      </c>
      <c r="E14" s="268">
        <v>600123</v>
      </c>
      <c r="F14" s="268">
        <v>438675</v>
      </c>
      <c r="G14" s="268">
        <v>337776</v>
      </c>
      <c r="H14" s="268">
        <v>260725</v>
      </c>
      <c r="I14" s="270">
        <v>195627</v>
      </c>
      <c r="J14" s="270">
        <f>145227+600</f>
        <v>145827</v>
      </c>
      <c r="K14" s="271">
        <v>109774</v>
      </c>
      <c r="L14" s="14"/>
      <c r="M14" s="14"/>
      <c r="N14" s="14"/>
      <c r="O14" s="7"/>
      <c r="P14" s="7"/>
      <c r="Q14" s="7"/>
      <c r="R14" s="7"/>
      <c r="S14" s="7"/>
      <c r="T14" s="7"/>
      <c r="U14" s="7"/>
      <c r="V14" s="7"/>
      <c r="W14" s="7"/>
      <c r="X14" s="7"/>
      <c r="Y14" s="7"/>
      <c r="Z14" s="7"/>
      <c r="AA14" s="7"/>
      <c r="AB14" s="7"/>
      <c r="AC14" s="7"/>
    </row>
    <row r="15" spans="1:29" ht="19.899999999999999" customHeight="1">
      <c r="A15" s="7"/>
      <c r="B15" s="348"/>
      <c r="C15" s="349"/>
      <c r="D15" s="125" t="s">
        <v>124</v>
      </c>
      <c r="E15" s="126">
        <v>73744</v>
      </c>
      <c r="F15" s="126">
        <v>25653</v>
      </c>
      <c r="G15" s="126">
        <v>26599</v>
      </c>
      <c r="H15" s="126">
        <v>18887</v>
      </c>
      <c r="I15" s="125">
        <v>0</v>
      </c>
      <c r="J15" s="125">
        <v>0</v>
      </c>
      <c r="K15" s="272">
        <v>0</v>
      </c>
      <c r="L15" s="7"/>
      <c r="M15" s="7"/>
      <c r="N15" s="7"/>
      <c r="O15" s="7"/>
      <c r="P15" s="7"/>
      <c r="Q15" s="7"/>
      <c r="R15" s="7"/>
      <c r="S15" s="7"/>
      <c r="T15" s="7"/>
      <c r="U15" s="7"/>
      <c r="V15" s="7"/>
      <c r="W15" s="7"/>
      <c r="X15" s="7"/>
      <c r="Y15" s="7"/>
      <c r="Z15" s="7"/>
      <c r="AA15" s="7"/>
      <c r="AB15" s="7"/>
      <c r="AC15" s="7"/>
    </row>
    <row r="16" spans="1:29" ht="19.899999999999999" customHeight="1">
      <c r="A16" s="7"/>
      <c r="B16" s="348"/>
      <c r="C16" s="349"/>
      <c r="D16" s="127" t="s">
        <v>21</v>
      </c>
      <c r="E16" s="128">
        <v>14195</v>
      </c>
      <c r="F16" s="128">
        <v>2199</v>
      </c>
      <c r="G16" s="128">
        <v>1437</v>
      </c>
      <c r="H16" s="128">
        <v>828</v>
      </c>
      <c r="I16" s="125">
        <v>0</v>
      </c>
      <c r="J16" s="125">
        <v>0</v>
      </c>
      <c r="K16" s="272">
        <v>0</v>
      </c>
      <c r="L16" s="14"/>
      <c r="M16" s="14"/>
      <c r="N16" s="14"/>
      <c r="O16" s="7"/>
      <c r="P16" s="7"/>
      <c r="Q16" s="7"/>
      <c r="R16" s="7"/>
      <c r="S16" s="7"/>
      <c r="T16" s="7"/>
      <c r="U16" s="7"/>
      <c r="V16" s="7"/>
      <c r="W16" s="7"/>
      <c r="X16" s="7"/>
      <c r="Y16" s="7"/>
      <c r="Z16" s="7"/>
      <c r="AA16" s="7"/>
      <c r="AB16" s="7"/>
      <c r="AC16" s="7"/>
    </row>
    <row r="17" spans="1:29" ht="19.899999999999999" customHeight="1">
      <c r="A17" s="7"/>
      <c r="B17" s="348"/>
      <c r="C17" s="349"/>
      <c r="D17" s="130" t="s">
        <v>22</v>
      </c>
      <c r="E17" s="126">
        <v>2962</v>
      </c>
      <c r="F17" s="126">
        <v>2054</v>
      </c>
      <c r="G17" s="126">
        <v>1118</v>
      </c>
      <c r="H17" s="126">
        <v>764</v>
      </c>
      <c r="I17" s="125">
        <v>785</v>
      </c>
      <c r="J17" s="125">
        <v>0</v>
      </c>
      <c r="K17" s="272">
        <v>336</v>
      </c>
      <c r="L17" s="7"/>
      <c r="M17" s="7"/>
      <c r="N17" s="7"/>
      <c r="O17" s="7"/>
      <c r="P17" s="7"/>
      <c r="Q17" s="7"/>
      <c r="R17" s="7"/>
      <c r="S17" s="7"/>
      <c r="T17" s="7"/>
      <c r="U17" s="7"/>
      <c r="V17" s="7"/>
      <c r="W17" s="7"/>
      <c r="X17" s="7"/>
      <c r="Y17" s="7"/>
      <c r="Z17" s="7"/>
      <c r="AA17" s="7"/>
      <c r="AB17" s="7"/>
      <c r="AC17" s="7"/>
    </row>
    <row r="18" spans="1:29" ht="19.899999999999999" customHeight="1">
      <c r="A18" s="7"/>
      <c r="B18" s="348"/>
      <c r="C18" s="349"/>
      <c r="D18" s="129" t="s">
        <v>23</v>
      </c>
      <c r="E18" s="128">
        <v>1405764</v>
      </c>
      <c r="F18" s="128">
        <v>1826795</v>
      </c>
      <c r="G18" s="128">
        <v>2141687</v>
      </c>
      <c r="H18" s="128">
        <v>2354176</v>
      </c>
      <c r="I18" s="129">
        <v>2471414</v>
      </c>
      <c r="J18" s="129">
        <v>2594615</v>
      </c>
      <c r="K18" s="273">
        <v>2597041</v>
      </c>
      <c r="L18" s="7"/>
      <c r="M18" s="7"/>
      <c r="N18" s="7"/>
      <c r="O18" s="7"/>
      <c r="P18" s="7"/>
      <c r="Q18" s="7"/>
      <c r="R18" s="7"/>
      <c r="S18" s="7"/>
      <c r="T18" s="7"/>
      <c r="U18" s="7"/>
      <c r="V18" s="7"/>
      <c r="W18" s="7"/>
      <c r="X18" s="7"/>
      <c r="Y18" s="7"/>
      <c r="Z18" s="7"/>
      <c r="AA18" s="7"/>
      <c r="AB18" s="7"/>
      <c r="AC18" s="7"/>
    </row>
    <row r="19" spans="1:29" ht="19.899999999999999" customHeight="1">
      <c r="A19" s="7"/>
      <c r="B19" s="348"/>
      <c r="C19" s="349"/>
      <c r="D19" s="125" t="s">
        <v>125</v>
      </c>
      <c r="E19" s="126">
        <v>57355</v>
      </c>
      <c r="F19" s="126">
        <v>33</v>
      </c>
      <c r="G19" s="126">
        <v>26</v>
      </c>
      <c r="H19" s="126">
        <v>24</v>
      </c>
      <c r="I19" s="125">
        <v>0</v>
      </c>
      <c r="J19" s="125">
        <v>0</v>
      </c>
      <c r="K19" s="272">
        <v>0</v>
      </c>
      <c r="L19" s="7"/>
      <c r="M19" s="7"/>
      <c r="N19" s="7"/>
      <c r="O19" s="7"/>
      <c r="P19" s="7"/>
      <c r="Q19" s="7"/>
      <c r="R19" s="7"/>
      <c r="S19" s="7"/>
      <c r="T19" s="7"/>
      <c r="U19" s="7"/>
      <c r="V19" s="7"/>
      <c r="W19" s="7"/>
      <c r="X19" s="7"/>
      <c r="Y19" s="7"/>
      <c r="Z19" s="7"/>
      <c r="AA19" s="7"/>
      <c r="AB19" s="7"/>
      <c r="AC19" s="7"/>
    </row>
    <row r="20" spans="1:29" ht="19.899999999999999" customHeight="1">
      <c r="A20" s="7"/>
      <c r="B20" s="348"/>
      <c r="C20" s="349"/>
      <c r="D20" s="129" t="s">
        <v>24</v>
      </c>
      <c r="E20" s="128">
        <v>4211</v>
      </c>
      <c r="F20" s="128">
        <v>4922</v>
      </c>
      <c r="G20" s="128">
        <v>4533</v>
      </c>
      <c r="H20" s="128">
        <v>5199</v>
      </c>
      <c r="I20" s="125">
        <v>0</v>
      </c>
      <c r="J20" s="125">
        <v>0</v>
      </c>
      <c r="K20" s="272">
        <v>0</v>
      </c>
      <c r="L20" s="7"/>
      <c r="M20" s="7"/>
      <c r="N20" s="7"/>
      <c r="O20" s="7"/>
      <c r="P20" s="7"/>
      <c r="Q20" s="7"/>
      <c r="R20" s="7"/>
      <c r="S20" s="7"/>
      <c r="T20" s="7"/>
      <c r="U20" s="7"/>
      <c r="V20" s="7"/>
      <c r="W20" s="7"/>
      <c r="X20" s="7"/>
      <c r="Y20" s="7"/>
      <c r="Z20" s="7"/>
      <c r="AA20" s="7"/>
      <c r="AB20" s="7"/>
      <c r="AC20" s="7"/>
    </row>
    <row r="21" spans="1:29" ht="19.899999999999999" customHeight="1">
      <c r="A21" s="7"/>
      <c r="B21" s="348"/>
      <c r="C21" s="349"/>
      <c r="D21" s="125" t="s">
        <v>25</v>
      </c>
      <c r="E21" s="126">
        <v>1268</v>
      </c>
      <c r="F21" s="126">
        <v>2656</v>
      </c>
      <c r="G21" s="126">
        <v>3635</v>
      </c>
      <c r="H21" s="126">
        <v>3871</v>
      </c>
      <c r="I21" s="125">
        <v>4922</v>
      </c>
      <c r="J21" s="125">
        <v>5123</v>
      </c>
      <c r="K21" s="272">
        <v>4929</v>
      </c>
      <c r="L21" s="7"/>
      <c r="M21" s="7"/>
      <c r="N21" s="7"/>
      <c r="O21" s="7"/>
      <c r="P21" s="7"/>
      <c r="Q21" s="7"/>
      <c r="R21" s="7"/>
      <c r="S21" s="7"/>
      <c r="T21" s="7"/>
      <c r="U21" s="7"/>
      <c r="V21" s="7"/>
      <c r="W21" s="7"/>
      <c r="X21" s="7"/>
      <c r="Y21" s="7"/>
      <c r="Z21" s="7"/>
      <c r="AA21" s="7"/>
      <c r="AB21" s="7"/>
      <c r="AC21" s="7"/>
    </row>
    <row r="22" spans="1:29" ht="19.899999999999999" customHeight="1">
      <c r="A22" s="7"/>
      <c r="B22" s="348"/>
      <c r="C22" s="349"/>
      <c r="D22" s="129" t="s">
        <v>520</v>
      </c>
      <c r="E22" s="125">
        <v>0</v>
      </c>
      <c r="F22" s="125">
        <v>0</v>
      </c>
      <c r="G22" s="125">
        <v>0</v>
      </c>
      <c r="H22" s="125">
        <v>0</v>
      </c>
      <c r="I22" s="129">
        <v>108029</v>
      </c>
      <c r="J22" s="129">
        <v>124848</v>
      </c>
      <c r="K22" s="273">
        <v>351994</v>
      </c>
      <c r="L22" s="7"/>
      <c r="M22" s="7"/>
      <c r="N22" s="7"/>
      <c r="O22" s="7"/>
      <c r="P22" s="7"/>
      <c r="Q22" s="7"/>
      <c r="R22" s="7"/>
      <c r="S22" s="7"/>
      <c r="T22" s="7"/>
      <c r="U22" s="7"/>
      <c r="V22" s="7"/>
      <c r="W22" s="7"/>
      <c r="X22" s="7"/>
      <c r="Y22" s="7"/>
      <c r="Z22" s="7"/>
      <c r="AA22" s="7"/>
      <c r="AB22" s="7"/>
      <c r="AC22" s="7"/>
    </row>
    <row r="23" spans="1:29" ht="19.899999999999999" customHeight="1">
      <c r="A23" s="7"/>
      <c r="B23" s="348"/>
      <c r="C23" s="349"/>
      <c r="D23" s="130" t="s">
        <v>519</v>
      </c>
      <c r="E23" s="125">
        <v>0</v>
      </c>
      <c r="F23" s="125">
        <v>0</v>
      </c>
      <c r="G23" s="125">
        <v>0</v>
      </c>
      <c r="H23" s="125">
        <v>0</v>
      </c>
      <c r="I23" s="125">
        <v>413</v>
      </c>
      <c r="J23" s="125">
        <v>646</v>
      </c>
      <c r="K23" s="272">
        <v>759</v>
      </c>
      <c r="L23" s="7"/>
      <c r="M23" s="7"/>
      <c r="N23" s="7"/>
      <c r="O23" s="7"/>
      <c r="P23" s="7"/>
      <c r="Q23" s="7"/>
      <c r="R23" s="7"/>
      <c r="S23" s="7"/>
      <c r="T23" s="7"/>
      <c r="U23" s="7"/>
      <c r="V23" s="7"/>
      <c r="W23" s="7"/>
      <c r="X23" s="7"/>
      <c r="Y23" s="7"/>
      <c r="Z23" s="7"/>
      <c r="AA23" s="7"/>
      <c r="AB23" s="7"/>
      <c r="AC23" s="7"/>
    </row>
    <row r="24" spans="1:29" ht="19.899999999999999" customHeight="1">
      <c r="A24" s="7"/>
      <c r="B24" s="348"/>
      <c r="C24" s="349"/>
      <c r="D24" s="127" t="s">
        <v>521</v>
      </c>
      <c r="E24" s="125">
        <v>0</v>
      </c>
      <c r="F24" s="125">
        <v>0</v>
      </c>
      <c r="G24" s="125">
        <v>0</v>
      </c>
      <c r="H24" s="125">
        <v>0</v>
      </c>
      <c r="I24" s="129">
        <v>10571</v>
      </c>
      <c r="J24" s="129">
        <v>7485</v>
      </c>
      <c r="K24" s="273">
        <v>5562</v>
      </c>
      <c r="L24" s="7"/>
      <c r="M24" s="7"/>
      <c r="N24" s="7"/>
      <c r="O24" s="7"/>
      <c r="P24" s="7"/>
      <c r="Q24" s="7"/>
      <c r="R24" s="7"/>
      <c r="S24" s="7"/>
      <c r="T24" s="7"/>
      <c r="U24" s="7"/>
      <c r="V24" s="7"/>
      <c r="W24" s="7"/>
      <c r="X24" s="7"/>
      <c r="Y24" s="7"/>
      <c r="Z24" s="7"/>
      <c r="AA24" s="7"/>
      <c r="AB24" s="7"/>
      <c r="AC24" s="7"/>
    </row>
    <row r="25" spans="1:29" ht="19.899999999999999" customHeight="1">
      <c r="A25" s="7"/>
      <c r="B25" s="348"/>
      <c r="C25" s="349"/>
      <c r="D25" s="130" t="s">
        <v>513</v>
      </c>
      <c r="E25" s="125">
        <v>0</v>
      </c>
      <c r="F25" s="125">
        <v>0</v>
      </c>
      <c r="G25" s="125">
        <v>0</v>
      </c>
      <c r="H25" s="125">
        <v>0</v>
      </c>
      <c r="I25" s="125">
        <v>85489</v>
      </c>
      <c r="J25" s="125">
        <v>84177</v>
      </c>
      <c r="K25" s="272">
        <v>93452</v>
      </c>
      <c r="L25" s="7"/>
      <c r="M25" s="7"/>
      <c r="N25" s="7"/>
      <c r="O25" s="7"/>
      <c r="P25" s="7"/>
      <c r="Q25" s="7"/>
      <c r="R25" s="7"/>
      <c r="S25" s="7"/>
      <c r="T25" s="7"/>
      <c r="U25" s="7"/>
      <c r="V25" s="7"/>
      <c r="W25" s="7"/>
      <c r="X25" s="7"/>
      <c r="Y25" s="7"/>
      <c r="Z25" s="7"/>
      <c r="AA25" s="7"/>
      <c r="AB25" s="7"/>
      <c r="AC25" s="7"/>
    </row>
    <row r="26" spans="1:29" s="4" customFormat="1" ht="19.899999999999999" customHeight="1" thickBot="1">
      <c r="A26" s="7"/>
      <c r="B26" s="350"/>
      <c r="C26" s="351"/>
      <c r="D26" s="274" t="s">
        <v>29</v>
      </c>
      <c r="E26" s="275">
        <v>2159622</v>
      </c>
      <c r="F26" s="275">
        <v>2302987</v>
      </c>
      <c r="G26" s="275">
        <v>2516811</v>
      </c>
      <c r="H26" s="275">
        <v>2644474</v>
      </c>
      <c r="I26" s="275">
        <f>SUM(I14:I25)</f>
        <v>2877250</v>
      </c>
      <c r="J26" s="275">
        <f>SUM(J14:J25)</f>
        <v>2962721</v>
      </c>
      <c r="K26" s="289">
        <f>SUM(K14:K25)</f>
        <v>3163847</v>
      </c>
      <c r="L26" s="15"/>
      <c r="M26" s="15"/>
      <c r="N26" s="15"/>
      <c r="O26" s="7"/>
      <c r="P26" s="7"/>
      <c r="Q26" s="7"/>
      <c r="R26" s="7"/>
      <c r="S26" s="7"/>
      <c r="T26" s="7"/>
      <c r="U26" s="7"/>
      <c r="V26" s="7"/>
      <c r="W26" s="7"/>
      <c r="X26" s="7"/>
      <c r="Y26" s="7"/>
      <c r="Z26" s="7"/>
      <c r="AA26" s="7"/>
      <c r="AB26" s="7"/>
      <c r="AC26" s="7"/>
    </row>
    <row r="27" spans="1:29" ht="19.899999999999999" customHeight="1">
      <c r="A27" s="7"/>
      <c r="B27" s="352" t="s">
        <v>16</v>
      </c>
      <c r="C27" s="353"/>
      <c r="D27" s="284" t="s">
        <v>357</v>
      </c>
      <c r="E27" s="279">
        <v>1091384</v>
      </c>
      <c r="F27" s="279">
        <v>1163490</v>
      </c>
      <c r="G27" s="279">
        <v>1263514</v>
      </c>
      <c r="H27" s="279">
        <v>1272778</v>
      </c>
      <c r="I27" s="285">
        <v>1323861</v>
      </c>
      <c r="J27" s="285">
        <v>1428236</v>
      </c>
      <c r="K27" s="286">
        <v>1445100</v>
      </c>
      <c r="L27" s="16"/>
      <c r="M27" s="16"/>
      <c r="N27" s="16"/>
      <c r="O27" s="7"/>
      <c r="P27" s="7"/>
      <c r="Q27" s="7"/>
      <c r="R27" s="7"/>
      <c r="S27" s="7"/>
      <c r="T27" s="7"/>
      <c r="U27" s="7"/>
      <c r="V27" s="7"/>
      <c r="W27" s="7"/>
      <c r="X27" s="7"/>
      <c r="Y27" s="7"/>
      <c r="Z27" s="7"/>
      <c r="AA27" s="7"/>
      <c r="AB27" s="7"/>
      <c r="AC27" s="7"/>
    </row>
    <row r="28" spans="1:29" s="4" customFormat="1" ht="19.899999999999999" customHeight="1">
      <c r="A28" s="7"/>
      <c r="B28" s="354"/>
      <c r="C28" s="355"/>
      <c r="D28" s="129" t="s">
        <v>358</v>
      </c>
      <c r="E28" s="128">
        <v>157471</v>
      </c>
      <c r="F28" s="128">
        <v>89052</v>
      </c>
      <c r="G28" s="128">
        <v>51014</v>
      </c>
      <c r="H28" s="128">
        <v>32496</v>
      </c>
      <c r="I28" s="131">
        <v>20910</v>
      </c>
      <c r="J28" s="131">
        <v>14166</v>
      </c>
      <c r="K28" s="287">
        <v>8185</v>
      </c>
      <c r="L28" s="7"/>
      <c r="M28" s="7"/>
      <c r="N28" s="7"/>
      <c r="O28" s="7"/>
      <c r="P28" s="7"/>
      <c r="Q28" s="7"/>
      <c r="R28" s="7"/>
      <c r="S28" s="7"/>
      <c r="T28" s="7"/>
      <c r="U28" s="7"/>
      <c r="V28" s="7"/>
      <c r="W28" s="7"/>
      <c r="X28" s="7"/>
      <c r="Y28" s="7"/>
      <c r="Z28" s="7"/>
      <c r="AA28" s="7"/>
      <c r="AB28" s="7"/>
      <c r="AC28" s="7"/>
    </row>
    <row r="29" spans="1:29" ht="19.899999999999999" customHeight="1">
      <c r="A29" s="7"/>
      <c r="B29" s="354"/>
      <c r="C29" s="355"/>
      <c r="D29" s="125" t="s">
        <v>359</v>
      </c>
      <c r="E29" s="126">
        <v>1338</v>
      </c>
      <c r="F29" s="126">
        <v>1851</v>
      </c>
      <c r="G29" s="126">
        <v>3007</v>
      </c>
      <c r="H29" s="126">
        <v>3235</v>
      </c>
      <c r="I29" s="132">
        <v>3273</v>
      </c>
      <c r="J29" s="132">
        <f>3638+10513</f>
        <v>14151</v>
      </c>
      <c r="K29" s="288">
        <v>3367</v>
      </c>
      <c r="L29" s="15"/>
      <c r="M29" s="15"/>
      <c r="N29" s="15"/>
      <c r="O29" s="7"/>
      <c r="P29" s="7"/>
      <c r="Q29" s="7"/>
      <c r="R29" s="7"/>
      <c r="S29" s="7"/>
      <c r="T29" s="7"/>
      <c r="U29" s="7"/>
      <c r="V29" s="7"/>
      <c r="W29" s="7"/>
      <c r="X29" s="7"/>
      <c r="Y29" s="7"/>
      <c r="Z29" s="7"/>
      <c r="AA29" s="7"/>
      <c r="AB29" s="7"/>
      <c r="AC29" s="7"/>
    </row>
    <row r="30" spans="1:29" s="4" customFormat="1" ht="19.899999999999999" customHeight="1">
      <c r="A30" s="7"/>
      <c r="B30" s="354"/>
      <c r="C30" s="355"/>
      <c r="D30" s="129" t="s">
        <v>360</v>
      </c>
      <c r="E30" s="128">
        <v>2262</v>
      </c>
      <c r="F30" s="128">
        <v>1468</v>
      </c>
      <c r="G30" s="128">
        <v>835</v>
      </c>
      <c r="H30" s="128">
        <v>535</v>
      </c>
      <c r="I30" s="131">
        <v>362</v>
      </c>
      <c r="J30" s="131">
        <v>242</v>
      </c>
      <c r="K30" s="287">
        <v>174</v>
      </c>
      <c r="L30" s="7"/>
      <c r="M30" s="7"/>
      <c r="N30" s="7"/>
      <c r="O30" s="7"/>
      <c r="P30" s="7"/>
      <c r="Q30" s="7"/>
      <c r="R30" s="7"/>
      <c r="S30" s="7"/>
      <c r="T30" s="7"/>
      <c r="U30" s="7"/>
      <c r="V30" s="7"/>
      <c r="W30" s="7"/>
      <c r="X30" s="7"/>
      <c r="Y30" s="7"/>
      <c r="Z30" s="7"/>
      <c r="AA30" s="7"/>
      <c r="AB30" s="7"/>
      <c r="AC30" s="7"/>
    </row>
    <row r="31" spans="1:29" s="4" customFormat="1" ht="19.899999999999999" customHeight="1">
      <c r="A31" s="7"/>
      <c r="B31" s="354"/>
      <c r="C31" s="355"/>
      <c r="D31" s="125" t="s">
        <v>512</v>
      </c>
      <c r="E31" s="125">
        <v>0</v>
      </c>
      <c r="F31" s="125">
        <v>0</v>
      </c>
      <c r="G31" s="125">
        <v>0</v>
      </c>
      <c r="H31" s="125">
        <v>0</v>
      </c>
      <c r="I31" s="132">
        <v>23039</v>
      </c>
      <c r="J31" s="132">
        <v>22635</v>
      </c>
      <c r="K31" s="288">
        <v>28930</v>
      </c>
      <c r="L31" s="7"/>
      <c r="M31" s="7"/>
      <c r="N31" s="7"/>
      <c r="O31" s="7"/>
      <c r="P31" s="7"/>
      <c r="Q31" s="7"/>
      <c r="R31" s="7"/>
      <c r="S31" s="7"/>
      <c r="T31" s="7"/>
      <c r="U31" s="7"/>
      <c r="V31" s="7"/>
      <c r="W31" s="7"/>
      <c r="X31" s="7"/>
      <c r="Y31" s="7"/>
      <c r="Z31" s="7"/>
      <c r="AA31" s="7"/>
      <c r="AB31" s="7"/>
      <c r="AC31" s="7"/>
    </row>
    <row r="32" spans="1:29" s="4" customFormat="1" ht="19.899999999999999" customHeight="1">
      <c r="A32" s="7"/>
      <c r="B32" s="354"/>
      <c r="C32" s="355"/>
      <c r="D32" s="129" t="s">
        <v>513</v>
      </c>
      <c r="E32" s="125">
        <v>0</v>
      </c>
      <c r="F32" s="125">
        <v>0</v>
      </c>
      <c r="G32" s="125">
        <v>0</v>
      </c>
      <c r="H32" s="125">
        <v>0</v>
      </c>
      <c r="I32" s="131">
        <v>113552</v>
      </c>
      <c r="J32" s="131">
        <v>152157</v>
      </c>
      <c r="K32" s="287">
        <v>183589</v>
      </c>
      <c r="L32" s="7"/>
      <c r="M32" s="7"/>
      <c r="N32" s="7"/>
      <c r="O32" s="7"/>
      <c r="P32" s="7"/>
      <c r="Q32" s="7"/>
      <c r="R32" s="7"/>
      <c r="S32" s="7"/>
      <c r="T32" s="7"/>
      <c r="U32" s="7"/>
      <c r="V32" s="7"/>
      <c r="W32" s="7"/>
      <c r="X32" s="7"/>
      <c r="Y32" s="7"/>
      <c r="Z32" s="7"/>
      <c r="AA32" s="7"/>
      <c r="AB32" s="7"/>
      <c r="AC32" s="7"/>
    </row>
    <row r="33" spans="1:29" s="4" customFormat="1" ht="19.899999999999999" customHeight="1" thickBot="1">
      <c r="A33" s="7"/>
      <c r="B33" s="356"/>
      <c r="C33" s="357"/>
      <c r="D33" s="281" t="s">
        <v>28</v>
      </c>
      <c r="E33" s="281">
        <v>1252455</v>
      </c>
      <c r="F33" s="281">
        <v>1255861</v>
      </c>
      <c r="G33" s="281">
        <v>1318370</v>
      </c>
      <c r="H33" s="281">
        <v>1309044</v>
      </c>
      <c r="I33" s="281">
        <f>SUM(I27:I31)</f>
        <v>1371445</v>
      </c>
      <c r="J33" s="281">
        <f>SUM(J27:J32)</f>
        <v>1631587</v>
      </c>
      <c r="K33" s="283">
        <f>SUM(K27:K32)</f>
        <v>1669345</v>
      </c>
      <c r="L33" s="7"/>
      <c r="M33" s="7"/>
      <c r="N33" s="7"/>
      <c r="O33" s="7"/>
      <c r="P33" s="7"/>
      <c r="Q33" s="7"/>
      <c r="R33" s="7"/>
      <c r="S33" s="7"/>
      <c r="T33" s="7"/>
      <c r="U33" s="7"/>
      <c r="V33" s="7"/>
      <c r="W33" s="7"/>
      <c r="X33" s="7"/>
      <c r="Y33" s="7"/>
      <c r="Z33" s="7"/>
      <c r="AA33" s="7"/>
      <c r="AB33" s="7"/>
      <c r="AC33" s="7"/>
    </row>
    <row r="34" spans="1:29" s="4" customFormat="1" ht="19.899999999999999" customHeight="1">
      <c r="A34" s="7"/>
      <c r="B34" s="346" t="s">
        <v>17</v>
      </c>
      <c r="C34" s="347"/>
      <c r="D34" s="267" t="s">
        <v>357</v>
      </c>
      <c r="E34" s="268">
        <v>765988</v>
      </c>
      <c r="F34" s="269">
        <v>828217</v>
      </c>
      <c r="G34" s="268">
        <v>811335</v>
      </c>
      <c r="H34" s="268">
        <v>842469</v>
      </c>
      <c r="I34" s="270">
        <v>882987</v>
      </c>
      <c r="J34" s="270">
        <v>935601</v>
      </c>
      <c r="K34" s="271">
        <v>935758</v>
      </c>
      <c r="L34" s="7"/>
      <c r="M34" s="7"/>
      <c r="N34" s="7"/>
      <c r="O34" s="7"/>
      <c r="P34" s="7"/>
      <c r="Q34" s="7"/>
      <c r="R34" s="7"/>
      <c r="S34" s="7"/>
      <c r="T34" s="7"/>
      <c r="U34" s="7"/>
      <c r="V34" s="7"/>
      <c r="W34" s="7"/>
      <c r="X34" s="7"/>
      <c r="Y34" s="7"/>
      <c r="Z34" s="7"/>
      <c r="AA34" s="7"/>
      <c r="AB34" s="7"/>
      <c r="AC34" s="7"/>
    </row>
    <row r="35" spans="1:29" s="4" customFormat="1" ht="19.899999999999999" customHeight="1">
      <c r="A35" s="7"/>
      <c r="B35" s="348"/>
      <c r="C35" s="349"/>
      <c r="D35" s="125" t="s">
        <v>361</v>
      </c>
      <c r="E35" s="126">
        <v>75128</v>
      </c>
      <c r="F35" s="133">
        <v>45026</v>
      </c>
      <c r="G35" s="126">
        <v>22412</v>
      </c>
      <c r="H35" s="126">
        <v>11784</v>
      </c>
      <c r="I35" s="125">
        <v>6856</v>
      </c>
      <c r="J35" s="125">
        <v>8050</v>
      </c>
      <c r="K35" s="272">
        <v>8050</v>
      </c>
      <c r="L35" s="7"/>
      <c r="M35" s="7"/>
      <c r="N35" s="7"/>
      <c r="O35" s="7"/>
      <c r="P35" s="7"/>
      <c r="Q35" s="7"/>
      <c r="R35" s="7"/>
      <c r="S35" s="7"/>
      <c r="T35" s="7"/>
      <c r="U35" s="7"/>
      <c r="V35" s="7"/>
      <c r="W35" s="7"/>
      <c r="X35" s="7"/>
      <c r="Y35" s="7"/>
      <c r="Z35" s="7"/>
      <c r="AA35" s="7"/>
      <c r="AB35" s="7"/>
      <c r="AC35" s="7"/>
    </row>
    <row r="36" spans="1:29" s="4" customFormat="1" ht="19.899999999999999" customHeight="1">
      <c r="A36" s="7"/>
      <c r="B36" s="348"/>
      <c r="C36" s="349"/>
      <c r="D36" s="129" t="s">
        <v>359</v>
      </c>
      <c r="E36" s="128">
        <v>505</v>
      </c>
      <c r="F36" s="134">
        <v>2178</v>
      </c>
      <c r="G36" s="128">
        <v>2809</v>
      </c>
      <c r="H36" s="128">
        <v>2798</v>
      </c>
      <c r="I36" s="129">
        <v>2910</v>
      </c>
      <c r="J36" s="129">
        <v>2838</v>
      </c>
      <c r="K36" s="273">
        <v>2838</v>
      </c>
      <c r="L36" s="7"/>
      <c r="M36" s="7"/>
      <c r="N36" s="7"/>
      <c r="O36" s="7"/>
      <c r="P36" s="7"/>
      <c r="Q36" s="7"/>
      <c r="R36" s="7"/>
      <c r="S36" s="7"/>
      <c r="T36" s="7"/>
      <c r="U36" s="7"/>
      <c r="V36" s="7"/>
      <c r="W36" s="7"/>
      <c r="X36" s="7"/>
      <c r="Y36" s="7"/>
      <c r="Z36" s="7"/>
      <c r="AA36" s="7"/>
      <c r="AB36" s="7"/>
      <c r="AC36" s="7"/>
    </row>
    <row r="37" spans="1:29" s="4" customFormat="1" ht="19.899999999999999" customHeight="1">
      <c r="A37" s="7"/>
      <c r="B37" s="348"/>
      <c r="C37" s="349"/>
      <c r="D37" s="125" t="s">
        <v>360</v>
      </c>
      <c r="E37" s="126">
        <v>13</v>
      </c>
      <c r="F37" s="133">
        <v>2121</v>
      </c>
      <c r="G37" s="126">
        <v>301</v>
      </c>
      <c r="H37" s="126">
        <v>191</v>
      </c>
      <c r="I37" s="125">
        <v>136</v>
      </c>
      <c r="J37" s="125">
        <v>237</v>
      </c>
      <c r="K37" s="272">
        <v>237</v>
      </c>
      <c r="L37" s="7"/>
      <c r="M37" s="7"/>
      <c r="N37" s="7"/>
      <c r="O37" s="7"/>
      <c r="P37" s="7"/>
      <c r="Q37" s="7"/>
      <c r="R37" s="7"/>
      <c r="S37" s="7"/>
      <c r="T37" s="7"/>
      <c r="U37" s="7"/>
      <c r="V37" s="7"/>
      <c r="W37" s="7"/>
      <c r="X37" s="7"/>
      <c r="Y37" s="7"/>
      <c r="Z37" s="7"/>
      <c r="AA37" s="7"/>
      <c r="AB37" s="7"/>
      <c r="AC37" s="7"/>
    </row>
    <row r="38" spans="1:29" s="4" customFormat="1" ht="19.899999999999999" customHeight="1" thickBot="1">
      <c r="A38" s="7"/>
      <c r="B38" s="350"/>
      <c r="C38" s="351"/>
      <c r="D38" s="274" t="s">
        <v>27</v>
      </c>
      <c r="E38" s="274">
        <v>841634</v>
      </c>
      <c r="F38" s="274">
        <v>877542</v>
      </c>
      <c r="G38" s="275">
        <v>836857</v>
      </c>
      <c r="H38" s="276">
        <v>857242</v>
      </c>
      <c r="I38" s="276">
        <f>SUM(I34:I37)</f>
        <v>892889</v>
      </c>
      <c r="J38" s="276">
        <f>SUM(J34:J37)</f>
        <v>946726</v>
      </c>
      <c r="K38" s="277">
        <f>SUM(K34:K37)</f>
        <v>946883</v>
      </c>
      <c r="L38" s="7"/>
      <c r="M38" s="7"/>
      <c r="N38" s="7"/>
      <c r="O38" s="7"/>
      <c r="P38" s="7"/>
      <c r="Q38" s="7"/>
      <c r="R38" s="7"/>
      <c r="S38" s="7"/>
      <c r="T38" s="7"/>
      <c r="U38" s="7"/>
      <c r="V38" s="7"/>
      <c r="W38" s="7"/>
      <c r="X38" s="7"/>
      <c r="Y38" s="7"/>
      <c r="Z38" s="7"/>
      <c r="AA38" s="7"/>
      <c r="AB38" s="7"/>
      <c r="AC38" s="7"/>
    </row>
    <row r="39" spans="1:29" s="4" customFormat="1" ht="19.899999999999999" customHeight="1">
      <c r="A39" s="7"/>
      <c r="B39" s="352" t="s">
        <v>37</v>
      </c>
      <c r="C39" s="353"/>
      <c r="D39" s="278" t="s">
        <v>19</v>
      </c>
      <c r="E39" s="279">
        <v>42994</v>
      </c>
      <c r="F39" s="278">
        <v>0</v>
      </c>
      <c r="G39" s="278">
        <v>0</v>
      </c>
      <c r="H39" s="278">
        <v>0</v>
      </c>
      <c r="I39" s="278">
        <v>16524</v>
      </c>
      <c r="J39" s="278">
        <v>0</v>
      </c>
      <c r="K39" s="280">
        <v>0</v>
      </c>
      <c r="L39" s="7"/>
      <c r="M39" s="7"/>
      <c r="N39" s="7"/>
      <c r="O39" s="7"/>
      <c r="P39" s="7"/>
      <c r="Q39" s="7"/>
      <c r="R39" s="7"/>
      <c r="S39" s="7"/>
      <c r="T39" s="7"/>
      <c r="U39" s="7"/>
      <c r="V39" s="7"/>
      <c r="W39" s="7"/>
      <c r="X39" s="7"/>
      <c r="Y39" s="7"/>
      <c r="Z39" s="7"/>
      <c r="AA39" s="7"/>
      <c r="AB39" s="7"/>
      <c r="AC39" s="7"/>
    </row>
    <row r="40" spans="1:29" s="4" customFormat="1" ht="19.899999999999999" customHeight="1">
      <c r="A40" s="7"/>
      <c r="B40" s="354"/>
      <c r="C40" s="355"/>
      <c r="D40" s="129" t="s">
        <v>18</v>
      </c>
      <c r="E40" s="128">
        <v>17029</v>
      </c>
      <c r="F40" s="125">
        <v>0</v>
      </c>
      <c r="G40" s="125">
        <v>0</v>
      </c>
      <c r="H40" s="125">
        <v>0</v>
      </c>
      <c r="I40" s="129">
        <v>564</v>
      </c>
      <c r="J40" s="129">
        <v>16524</v>
      </c>
      <c r="K40" s="272">
        <v>0</v>
      </c>
      <c r="L40" s="7"/>
      <c r="M40" s="7"/>
      <c r="N40" s="7"/>
      <c r="O40" s="7"/>
      <c r="P40" s="7"/>
      <c r="Q40" s="7"/>
      <c r="R40" s="7"/>
      <c r="S40" s="7"/>
      <c r="T40" s="7"/>
      <c r="U40" s="7"/>
      <c r="V40" s="7"/>
      <c r="W40" s="7"/>
      <c r="X40" s="7"/>
      <c r="Y40" s="7"/>
      <c r="Z40" s="7"/>
      <c r="AA40" s="7"/>
      <c r="AB40" s="7"/>
      <c r="AC40" s="7"/>
    </row>
    <row r="41" spans="1:29" s="4" customFormat="1" ht="19.899999999999999" customHeight="1" thickBot="1">
      <c r="A41" s="7"/>
      <c r="B41" s="356"/>
      <c r="C41" s="357"/>
      <c r="D41" s="281" t="s">
        <v>340</v>
      </c>
      <c r="E41" s="281">
        <v>60023</v>
      </c>
      <c r="F41" s="282">
        <v>0</v>
      </c>
      <c r="G41" s="282">
        <v>0</v>
      </c>
      <c r="H41" s="282">
        <v>0</v>
      </c>
      <c r="I41" s="281">
        <f>SUM(I39:I40)</f>
        <v>17088</v>
      </c>
      <c r="J41" s="281">
        <f>SUM(J39:J40)</f>
        <v>16524</v>
      </c>
      <c r="K41" s="283">
        <f>SUM(K39:K40)</f>
        <v>0</v>
      </c>
      <c r="L41" s="7"/>
      <c r="M41" s="7"/>
      <c r="N41" s="7"/>
      <c r="O41" s="7"/>
      <c r="P41" s="7"/>
      <c r="Q41" s="7"/>
      <c r="R41" s="7"/>
      <c r="S41" s="7"/>
      <c r="T41" s="7"/>
      <c r="U41" s="7"/>
      <c r="V41" s="7"/>
      <c r="W41" s="7"/>
      <c r="X41" s="7"/>
      <c r="Y41" s="7"/>
      <c r="Z41" s="7"/>
      <c r="AA41" s="7"/>
      <c r="AB41" s="7"/>
      <c r="AC41" s="7"/>
    </row>
    <row r="42" spans="1:29" s="4" customFormat="1" ht="19.899999999999999" customHeight="1">
      <c r="A42" s="7"/>
      <c r="B42" s="119"/>
      <c r="C42" s="119"/>
      <c r="D42" s="120"/>
      <c r="E42" s="120"/>
      <c r="F42" s="120"/>
      <c r="G42" s="120"/>
      <c r="H42" s="120"/>
      <c r="I42" s="121"/>
      <c r="J42" s="121"/>
      <c r="K42" s="121"/>
      <c r="L42" s="7"/>
      <c r="M42" s="7"/>
      <c r="N42" s="7"/>
      <c r="O42" s="7"/>
      <c r="P42" s="7"/>
      <c r="Q42" s="7"/>
      <c r="R42" s="7"/>
      <c r="S42" s="7"/>
      <c r="T42" s="7"/>
      <c r="U42" s="7"/>
      <c r="V42" s="7"/>
      <c r="W42" s="7"/>
      <c r="X42" s="7"/>
      <c r="Y42" s="7"/>
      <c r="Z42" s="7"/>
      <c r="AA42" s="7"/>
      <c r="AB42" s="7"/>
      <c r="AC42" s="7"/>
    </row>
    <row r="43" spans="1:29" s="4" customFormat="1" ht="19.899999999999999" customHeight="1">
      <c r="A43" s="7"/>
      <c r="B43" s="342" t="s">
        <v>362</v>
      </c>
      <c r="C43" s="343"/>
      <c r="D43" s="135"/>
      <c r="E43" s="135">
        <f t="shared" ref="E43:H43" si="0">E41+E38+E33+E26</f>
        <v>4313734</v>
      </c>
      <c r="F43" s="135">
        <f t="shared" si="0"/>
        <v>4436390</v>
      </c>
      <c r="G43" s="135">
        <f t="shared" si="0"/>
        <v>4672038</v>
      </c>
      <c r="H43" s="135">
        <f t="shared" si="0"/>
        <v>4810760</v>
      </c>
      <c r="I43" s="135">
        <f>I41+I38+I33+I26</f>
        <v>5158672</v>
      </c>
      <c r="J43" s="135">
        <f>J41+J38+J33+J26</f>
        <v>5557558</v>
      </c>
      <c r="K43" s="136">
        <f>K41+K38+K33+K26</f>
        <v>5780075</v>
      </c>
      <c r="L43" s="7"/>
      <c r="M43" s="7"/>
      <c r="N43" s="7"/>
      <c r="O43" s="7"/>
      <c r="P43" s="7"/>
      <c r="Q43" s="7"/>
      <c r="R43" s="7"/>
      <c r="S43" s="7"/>
      <c r="T43" s="7"/>
      <c r="U43" s="7"/>
      <c r="V43" s="7"/>
      <c r="W43" s="7"/>
      <c r="X43" s="7"/>
      <c r="Y43" s="7"/>
      <c r="Z43" s="7"/>
      <c r="AA43" s="7"/>
      <c r="AB43" s="7"/>
      <c r="AC43" s="7"/>
    </row>
    <row r="44" spans="1:29" s="4" customFormat="1" ht="19.899999999999999" customHeight="1">
      <c r="A44" s="87"/>
      <c r="B44" s="87"/>
      <c r="C44" s="87"/>
      <c r="D44" s="87"/>
      <c r="E44" s="87"/>
      <c r="F44" s="87"/>
      <c r="G44" s="87"/>
      <c r="H44" s="87"/>
      <c r="I44" s="87"/>
      <c r="J44" s="87"/>
      <c r="K44" s="87"/>
      <c r="L44" s="7"/>
      <c r="M44" s="7"/>
      <c r="N44" s="7"/>
      <c r="O44" s="7"/>
      <c r="P44" s="7"/>
      <c r="Q44" s="7"/>
      <c r="R44" s="7"/>
      <c r="S44" s="7"/>
      <c r="T44" s="7"/>
      <c r="U44" s="7"/>
      <c r="V44" s="7"/>
      <c r="W44" s="7"/>
      <c r="X44" s="7"/>
      <c r="Y44" s="7"/>
      <c r="Z44" s="7"/>
      <c r="AA44" s="7"/>
      <c r="AB44" s="7"/>
      <c r="AC44" s="7"/>
    </row>
    <row r="45" spans="1:29" s="4" customFormat="1" ht="19.899999999999999" customHeight="1">
      <c r="A45" s="87"/>
      <c r="B45" s="87"/>
      <c r="C45" s="87"/>
      <c r="D45" s="87"/>
      <c r="E45" s="87"/>
      <c r="F45" s="87"/>
      <c r="G45" s="87"/>
      <c r="H45" s="87"/>
      <c r="I45" s="87"/>
      <c r="J45" s="87"/>
      <c r="K45" s="87"/>
      <c r="L45" s="7"/>
      <c r="M45" s="7"/>
      <c r="N45" s="7"/>
      <c r="O45" s="7"/>
      <c r="P45" s="7"/>
      <c r="Q45" s="7"/>
      <c r="R45" s="7"/>
      <c r="S45" s="7"/>
      <c r="T45" s="7"/>
      <c r="U45" s="7"/>
      <c r="V45" s="7"/>
      <c r="W45" s="7"/>
      <c r="X45" s="7"/>
      <c r="Y45" s="7"/>
      <c r="Z45" s="7"/>
      <c r="AA45" s="7"/>
      <c r="AB45" s="7"/>
      <c r="AC45" s="7"/>
    </row>
    <row r="46" spans="1:29" s="4" customFormat="1" ht="19.899999999999999" customHeight="1">
      <c r="A46" s="87"/>
      <c r="B46" s="87"/>
      <c r="C46" s="87"/>
      <c r="D46" s="87"/>
      <c r="E46" s="87"/>
      <c r="F46" s="87"/>
      <c r="G46" s="87"/>
      <c r="H46" s="87"/>
      <c r="I46" s="87"/>
      <c r="J46" s="87"/>
      <c r="K46" s="87"/>
      <c r="L46" s="7"/>
      <c r="M46" s="7"/>
      <c r="N46" s="7"/>
      <c r="O46" s="7"/>
      <c r="P46" s="7"/>
      <c r="Q46" s="7"/>
      <c r="R46" s="7"/>
      <c r="S46" s="7"/>
      <c r="T46" s="7"/>
      <c r="U46" s="7"/>
      <c r="V46" s="7"/>
      <c r="W46" s="7"/>
      <c r="X46" s="7"/>
      <c r="Y46" s="7"/>
      <c r="Z46" s="7"/>
      <c r="AA46" s="7"/>
      <c r="AB46" s="7"/>
      <c r="AC46" s="7"/>
    </row>
    <row r="47" spans="1:29" s="4" customFormat="1" ht="19.899999999999999" customHeight="1">
      <c r="A47" s="87"/>
      <c r="B47" s="87"/>
      <c r="C47" s="87"/>
      <c r="D47" s="87"/>
      <c r="E47" s="87"/>
      <c r="F47" s="87"/>
      <c r="G47" s="87"/>
      <c r="H47" s="87"/>
      <c r="I47" s="87"/>
      <c r="J47" s="87"/>
      <c r="K47" s="87"/>
      <c r="L47" s="7"/>
      <c r="M47" s="7"/>
      <c r="N47" s="7"/>
      <c r="O47" s="7"/>
      <c r="P47" s="7"/>
      <c r="Q47" s="7"/>
      <c r="R47" s="7"/>
      <c r="S47" s="7"/>
      <c r="T47" s="7"/>
      <c r="U47" s="7"/>
      <c r="V47" s="7"/>
      <c r="W47" s="7"/>
      <c r="X47" s="7"/>
      <c r="Y47" s="7"/>
      <c r="Z47" s="7"/>
      <c r="AA47" s="7"/>
      <c r="AB47" s="7"/>
      <c r="AC47" s="7"/>
    </row>
    <row r="48" spans="1:29" s="4" customFormat="1" ht="19.899999999999999" customHeight="1">
      <c r="A48" s="87"/>
      <c r="B48" s="87"/>
      <c r="C48" s="87"/>
      <c r="D48" s="87"/>
      <c r="E48" s="87"/>
      <c r="F48" s="87"/>
      <c r="G48" s="87"/>
      <c r="H48" s="87"/>
      <c r="I48" s="87"/>
      <c r="J48" s="87"/>
      <c r="K48" s="87"/>
      <c r="L48" s="7"/>
      <c r="M48" s="7"/>
      <c r="N48" s="7"/>
      <c r="O48" s="7"/>
      <c r="P48" s="7"/>
      <c r="Q48" s="7"/>
      <c r="R48" s="7"/>
      <c r="S48" s="7"/>
      <c r="T48" s="7"/>
      <c r="U48" s="7"/>
      <c r="V48" s="7"/>
      <c r="W48" s="7"/>
      <c r="X48" s="7"/>
      <c r="Y48" s="7"/>
      <c r="Z48" s="7"/>
      <c r="AA48" s="7"/>
      <c r="AB48" s="7"/>
      <c r="AC48" s="7"/>
    </row>
    <row r="49" spans="1:29" s="4" customFormat="1" ht="19.899999999999999" customHeight="1">
      <c r="A49" s="154"/>
      <c r="B49" s="87"/>
      <c r="C49" s="339" t="s">
        <v>531</v>
      </c>
      <c r="D49" s="340"/>
      <c r="E49" s="340"/>
      <c r="F49" s="341"/>
      <c r="G49" s="87"/>
      <c r="H49" s="87"/>
      <c r="I49" s="87"/>
      <c r="J49" s="87"/>
      <c r="K49" s="87"/>
      <c r="L49" s="87"/>
      <c r="M49" s="87"/>
      <c r="N49" s="87"/>
      <c r="O49" s="87"/>
      <c r="P49" s="87"/>
      <c r="Q49" s="7"/>
      <c r="R49" s="7"/>
      <c r="S49" s="7"/>
      <c r="T49" s="7"/>
      <c r="U49" s="7"/>
      <c r="V49" s="7"/>
      <c r="W49" s="7"/>
      <c r="X49" s="7"/>
      <c r="Y49" s="7"/>
      <c r="Z49" s="7"/>
      <c r="AA49" s="7"/>
      <c r="AB49" s="7"/>
      <c r="AC49" s="7"/>
    </row>
    <row r="50" spans="1:29" s="4" customFormat="1" ht="19.899999999999999" customHeight="1">
      <c r="A50" s="154"/>
      <c r="B50" s="87"/>
      <c r="C50" s="151" t="s">
        <v>535</v>
      </c>
      <c r="D50" s="152" t="s">
        <v>536</v>
      </c>
      <c r="E50" s="152" t="s">
        <v>537</v>
      </c>
      <c r="F50" s="153" t="s">
        <v>538</v>
      </c>
      <c r="G50" s="87"/>
      <c r="H50" s="87"/>
      <c r="I50" s="87"/>
      <c r="J50" s="87"/>
      <c r="K50" s="87"/>
      <c r="L50" s="7"/>
      <c r="M50" s="7"/>
      <c r="N50" s="7"/>
      <c r="O50" s="7"/>
      <c r="P50" s="7"/>
      <c r="Q50" s="7"/>
      <c r="R50" s="7"/>
      <c r="S50" s="7"/>
      <c r="T50" s="7"/>
      <c r="U50" s="7"/>
      <c r="V50" s="7"/>
      <c r="W50" s="7"/>
      <c r="X50" s="7"/>
      <c r="Y50" s="7"/>
      <c r="Z50" s="7"/>
      <c r="AA50" s="7"/>
      <c r="AB50" s="7"/>
      <c r="AC50" s="7"/>
    </row>
    <row r="51" spans="1:29" s="4" customFormat="1" ht="19.899999999999999" customHeight="1">
      <c r="A51" s="154"/>
      <c r="B51" s="87"/>
      <c r="C51" s="148">
        <v>44166</v>
      </c>
      <c r="D51" s="149">
        <v>17.36</v>
      </c>
      <c r="E51" s="149">
        <v>9.3699999999999992</v>
      </c>
      <c r="F51" s="150">
        <v>41</v>
      </c>
      <c r="G51" s="87"/>
      <c r="H51" s="87"/>
      <c r="I51" s="87"/>
      <c r="J51" s="87"/>
      <c r="K51" s="87"/>
      <c r="L51" s="7"/>
      <c r="M51" s="7"/>
      <c r="N51" s="7"/>
      <c r="O51" s="7"/>
      <c r="P51" s="7"/>
      <c r="Q51" s="7"/>
      <c r="R51" s="7"/>
      <c r="S51" s="7"/>
      <c r="T51" s="7"/>
      <c r="U51" s="7"/>
      <c r="V51" s="7"/>
      <c r="W51" s="7"/>
      <c r="X51" s="7"/>
      <c r="Y51" s="7"/>
      <c r="Z51" s="7"/>
      <c r="AA51" s="7"/>
      <c r="AB51" s="7"/>
      <c r="AC51" s="7"/>
    </row>
    <row r="52" spans="1:29" s="4" customFormat="1" ht="19.899999999999999" customHeight="1">
      <c r="A52" s="154"/>
      <c r="B52" s="87"/>
      <c r="C52" s="143">
        <v>44531</v>
      </c>
      <c r="D52" s="140">
        <v>21.46</v>
      </c>
      <c r="E52" s="140">
        <v>10.34</v>
      </c>
      <c r="F52" s="144">
        <v>41</v>
      </c>
      <c r="G52" s="87"/>
      <c r="H52" s="87"/>
      <c r="I52" s="87"/>
      <c r="J52" s="87"/>
      <c r="K52" s="87"/>
      <c r="L52" s="7"/>
      <c r="M52" s="7"/>
      <c r="N52" s="7"/>
      <c r="O52" s="7"/>
      <c r="P52" s="7"/>
      <c r="Q52" s="7"/>
      <c r="R52" s="7"/>
      <c r="S52" s="7"/>
      <c r="T52" s="7"/>
      <c r="U52" s="7"/>
      <c r="V52" s="7"/>
      <c r="W52" s="7"/>
      <c r="X52" s="7"/>
      <c r="Y52" s="7"/>
      <c r="Z52" s="7"/>
      <c r="AA52" s="7"/>
      <c r="AB52" s="7"/>
      <c r="AC52" s="7"/>
    </row>
    <row r="53" spans="1:29" s="4" customFormat="1" ht="19.899999999999999" customHeight="1">
      <c r="A53" s="154"/>
      <c r="B53" s="87"/>
      <c r="C53" s="141">
        <v>44896</v>
      </c>
      <c r="D53" s="139">
        <v>17.45</v>
      </c>
      <c r="E53" s="139">
        <v>7.77</v>
      </c>
      <c r="F53" s="142">
        <v>32</v>
      </c>
      <c r="G53" s="87"/>
      <c r="H53" s="87"/>
      <c r="I53" s="87"/>
      <c r="J53" s="87"/>
      <c r="K53" s="87"/>
      <c r="L53" s="7"/>
      <c r="M53" s="7"/>
      <c r="N53" s="7"/>
      <c r="O53" s="7"/>
      <c r="P53" s="7"/>
      <c r="Q53" s="7"/>
      <c r="R53" s="7"/>
      <c r="S53" s="7"/>
      <c r="T53" s="7"/>
      <c r="U53" s="7"/>
      <c r="V53" s="7"/>
      <c r="W53" s="7"/>
      <c r="X53" s="7"/>
      <c r="Y53" s="7"/>
      <c r="Z53" s="7"/>
      <c r="AA53" s="7"/>
      <c r="AB53" s="7"/>
      <c r="AC53" s="7"/>
    </row>
    <row r="54" spans="1:29" s="4" customFormat="1" ht="19.899999999999999" customHeight="1">
      <c r="A54" s="154"/>
      <c r="B54" s="87"/>
      <c r="C54" s="143">
        <v>45261</v>
      </c>
      <c r="D54" s="140">
        <v>19.66</v>
      </c>
      <c r="E54" s="140">
        <v>7.83</v>
      </c>
      <c r="F54" s="144">
        <v>31</v>
      </c>
      <c r="G54" s="87"/>
      <c r="H54" s="87"/>
      <c r="I54" s="87"/>
      <c r="J54" s="87"/>
      <c r="K54" s="87"/>
      <c r="L54" s="7"/>
      <c r="M54" s="7"/>
      <c r="N54" s="7"/>
      <c r="O54" s="7"/>
      <c r="P54" s="7"/>
      <c r="Q54" s="7"/>
      <c r="R54" s="7"/>
      <c r="S54" s="7"/>
      <c r="T54" s="7"/>
      <c r="U54" s="7"/>
      <c r="V54" s="7"/>
      <c r="W54" s="7"/>
      <c r="X54" s="7"/>
      <c r="Y54" s="7"/>
      <c r="Z54" s="7"/>
      <c r="AA54" s="7"/>
      <c r="AB54" s="7"/>
      <c r="AC54" s="7"/>
    </row>
    <row r="55" spans="1:29" s="4" customFormat="1" ht="19.899999999999999" customHeight="1">
      <c r="A55" s="154"/>
      <c r="B55" s="87"/>
      <c r="C55" s="141">
        <v>45627</v>
      </c>
      <c r="D55" s="139">
        <v>19.5</v>
      </c>
      <c r="E55" s="139">
        <v>8.39</v>
      </c>
      <c r="F55" s="142">
        <v>29</v>
      </c>
      <c r="G55" s="87"/>
      <c r="H55" s="87"/>
      <c r="I55" s="87"/>
      <c r="J55" s="87"/>
      <c r="K55" s="87"/>
      <c r="L55" s="7"/>
      <c r="M55" s="7"/>
      <c r="N55" s="7"/>
      <c r="O55" s="7"/>
      <c r="P55" s="7"/>
      <c r="Q55" s="7"/>
      <c r="R55" s="7"/>
      <c r="S55" s="7"/>
      <c r="T55" s="7"/>
      <c r="U55" s="7"/>
      <c r="V55" s="7"/>
      <c r="W55" s="7"/>
      <c r="X55" s="7"/>
      <c r="Y55" s="7"/>
      <c r="Z55" s="7"/>
      <c r="AA55" s="7"/>
      <c r="AB55" s="7"/>
      <c r="AC55" s="7"/>
    </row>
    <row r="56" spans="1:29" s="4" customFormat="1" ht="19.899999999999999" customHeight="1">
      <c r="A56" s="154"/>
      <c r="B56" s="87"/>
      <c r="C56" s="145">
        <v>45992</v>
      </c>
      <c r="D56" s="146">
        <v>27.76</v>
      </c>
      <c r="E56" s="146">
        <v>10.75</v>
      </c>
      <c r="F56" s="147">
        <v>29</v>
      </c>
      <c r="G56" s="87"/>
      <c r="H56" s="87"/>
      <c r="I56" s="87"/>
      <c r="J56" s="87"/>
      <c r="K56" s="87"/>
      <c r="L56" s="7"/>
      <c r="M56" s="7"/>
      <c r="N56" s="7"/>
      <c r="O56" s="7"/>
      <c r="P56" s="7"/>
      <c r="Q56" s="7"/>
      <c r="R56" s="7"/>
      <c r="S56" s="7"/>
      <c r="T56" s="7"/>
      <c r="U56" s="7"/>
      <c r="V56" s="7"/>
      <c r="W56" s="7"/>
      <c r="X56" s="7"/>
      <c r="Y56" s="7"/>
      <c r="Z56" s="7"/>
      <c r="AA56" s="7"/>
      <c r="AB56" s="7"/>
      <c r="AC56" s="7"/>
    </row>
    <row r="57" spans="1:29" s="4" customFormat="1">
      <c r="A57" s="154"/>
      <c r="B57" s="87"/>
      <c r="C57" s="7"/>
      <c r="D57" s="7"/>
      <c r="E57" s="7"/>
      <c r="F57" s="7"/>
      <c r="G57" s="154"/>
      <c r="H57" s="154"/>
      <c r="I57" s="154"/>
      <c r="J57" s="154"/>
      <c r="K57" s="154"/>
      <c r="L57" s="7"/>
      <c r="M57" s="7"/>
      <c r="N57" s="7"/>
      <c r="O57" s="7"/>
      <c r="P57" s="7"/>
      <c r="Q57" s="7"/>
      <c r="R57" s="7"/>
      <c r="S57" s="7"/>
      <c r="T57" s="7"/>
      <c r="U57" s="7"/>
      <c r="V57" s="7"/>
      <c r="W57" s="7"/>
      <c r="X57" s="7"/>
      <c r="Y57" s="7"/>
      <c r="Z57" s="7"/>
      <c r="AA57" s="7"/>
      <c r="AB57" s="7"/>
      <c r="AC57" s="7"/>
    </row>
    <row r="58" spans="1:29" s="4" customForma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row>
    <row r="59" spans="1:29" s="4" customForma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row>
    <row r="60" spans="1:29" s="4" customForma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row>
    <row r="61" spans="1:29" s="4" customForma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row>
    <row r="62" spans="1:29" s="4" customForma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row>
    <row r="63" spans="1:29" s="4" customForma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row>
    <row r="64" spans="1:29" s="4" customForma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row>
    <row r="65" spans="1:29" s="4" customForma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row>
    <row r="66" spans="1:29" s="4" customForma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row>
    <row r="67" spans="1:29" s="4" customForma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row>
    <row r="68" spans="1:29" s="4" customForma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row>
    <row r="69" spans="1:29" s="4" customForma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row>
    <row r="70" spans="1:29" s="4" customForma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row>
    <row r="71" spans="1:29" s="4" customForma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row>
    <row r="72" spans="1:29" s="4" customForma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row>
    <row r="73" spans="1:29" s="4" customForma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row>
    <row r="74" spans="1:29" s="4" customForma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row>
    <row r="75" spans="1:29" s="4" customForma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row>
    <row r="76" spans="1:29" s="4" customForma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row>
    <row r="77" spans="1:29" s="4" customForma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row>
    <row r="78" spans="1:29" s="4" customForma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row>
    <row r="79" spans="1:29" s="4" customFormat="1"/>
    <row r="80" spans="1:29"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sheetData>
  <sheetProtection formatCells="0" formatColumns="0" formatRows="0" insertColumns="0" insertRows="0" insertHyperlinks="0" deleteColumns="0" deleteRows="0"/>
  <customSheetViews>
    <customSheetView guid="{5167CA74-6B38-4C00-A4FB-101AA9850982}" scale="96">
      <pageMargins left="0.7" right="0.7" top="0.75" bottom="0.75" header="0.3" footer="0.3"/>
      <pageSetup paperSize="9" orientation="portrait" r:id="rId1"/>
    </customSheetView>
    <customSheetView guid="{608F1F58-0C70-4BD6-A398-FFB57FE9431A}" scale="96" topLeftCell="D13">
      <selection activeCell="K15" sqref="K15"/>
      <pageMargins left="0.7" right="0.7" top="0.75" bottom="0.75" header="0.3" footer="0.3"/>
      <pageSetup paperSize="9" orientation="portrait" r:id="rId2"/>
    </customSheetView>
    <customSheetView guid="{6FBC0F11-A326-4FC8-AA96-CA6BF44E0174}" scale="96" topLeftCell="D26">
      <selection activeCell="I41" sqref="I41"/>
      <pageMargins left="0.7" right="0.7" top="0.75" bottom="0.75" header="0.3" footer="0.3"/>
      <pageSetup paperSize="9" orientation="portrait" r:id="rId3"/>
    </customSheetView>
    <customSheetView guid="{6C2028FF-D767-4ADA-99CD-00856C384461}" scale="96" topLeftCell="D13">
      <selection activeCell="K15" sqref="K15"/>
      <pageMargins left="0.7" right="0.7" top="0.75" bottom="0.75" header="0.3" footer="0.3"/>
      <pageSetup paperSize="9" orientation="portrait" r:id="rId4"/>
    </customSheetView>
    <customSheetView guid="{9B440751-B4FF-4EE1-A0DA-CB8EB4A26F70}" scale="96" topLeftCell="A22">
      <selection activeCell="H54" sqref="H54"/>
      <pageMargins left="0.7" right="0.7" top="0.75" bottom="0.75" header="0.3" footer="0.3"/>
      <pageSetup paperSize="9" orientation="portrait" r:id="rId5"/>
    </customSheetView>
    <customSheetView guid="{EDAF60AE-B10F-4F09-A422-75F1B5518EA1}" scale="96">
      <pageMargins left="0.7" right="0.7" top="0.75" bottom="0.75" header="0.3" footer="0.3"/>
      <pageSetup paperSize="9" orientation="portrait" r:id="rId6"/>
    </customSheetView>
  </customSheetViews>
  <mergeCells count="11">
    <mergeCell ref="H3:I3"/>
    <mergeCell ref="F3:G3"/>
    <mergeCell ref="B7:T7"/>
    <mergeCell ref="B5:T6"/>
    <mergeCell ref="C49:F49"/>
    <mergeCell ref="B43:C43"/>
    <mergeCell ref="B13:C13"/>
    <mergeCell ref="B14:C26"/>
    <mergeCell ref="B27:C33"/>
    <mergeCell ref="B34:C38"/>
    <mergeCell ref="B39:C41"/>
  </mergeCells>
  <hyperlinks>
    <hyperlink ref="F3" location="'ÍNDICE'!B5" tooltip="Ir al Índice" display="◂ ÍNDICE" xr:uid="{00000000-0004-0000-0300-000000000000}"/>
    <hyperlink ref="H3" location="'DASHBOARD'!B5" tooltip="Volver al Dashboard" display="⌂ DASHBOARD" xr:uid="{00000000-0004-0000-0300-000001000000}"/>
  </hyperlinks>
  <pageMargins left="0.7" right="0.7" top="0.75" bottom="0.75" header="0.3" footer="0.3"/>
  <pageSetup paperSize="9" orientation="portrait" r:id="rId7"/>
  <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A2540"/>
  </sheetPr>
  <dimension ref="A1:AW918"/>
  <sheetViews>
    <sheetView zoomScale="80" zoomScaleNormal="80" workbookViewId="0">
      <pane ySplit="10" topLeftCell="A11" activePane="bottomLeft" state="frozen"/>
      <selection pane="bottomLeft" activeCell="S135" sqref="S135"/>
    </sheetView>
  </sheetViews>
  <sheetFormatPr baseColWidth="10" defaultColWidth="11.42578125" defaultRowHeight="15"/>
  <cols>
    <col min="1" max="1" width="1.42578125" style="4" customWidth="1"/>
    <col min="2" max="2" width="5.5703125" customWidth="1"/>
    <col min="3" max="3" width="41.28515625" customWidth="1"/>
    <col min="4" max="4" width="17.5703125" customWidth="1"/>
    <col min="5" max="5" width="35" customWidth="1"/>
    <col min="6" max="6" width="22.28515625" customWidth="1"/>
    <col min="7" max="7" width="10.28515625" customWidth="1"/>
    <col min="8" max="10" width="12.42578125" bestFit="1" customWidth="1"/>
    <col min="11" max="13" width="12.42578125" style="4" bestFit="1" customWidth="1"/>
    <col min="14" max="14" width="11.28515625" style="4" bestFit="1" customWidth="1"/>
    <col min="15" max="15" width="10.28515625" style="4" customWidth="1"/>
    <col min="16" max="16" width="2.7109375" style="4" customWidth="1"/>
    <col min="17" max="17" width="15" bestFit="1" customWidth="1"/>
    <col min="18" max="20" width="11.28515625" bestFit="1" customWidth="1"/>
    <col min="21" max="24" width="11.28515625" style="4" bestFit="1" customWidth="1"/>
    <col min="25" max="49" width="1.42578125" style="4" customWidth="1"/>
    <col min="50" max="53" width="1.42578125" customWidth="1"/>
  </cols>
  <sheetData>
    <row r="1" spans="1:49" s="4" customFormat="1" ht="4.1500000000000004" customHeight="1">
      <c r="A1" s="7"/>
      <c r="B1" s="7"/>
      <c r="C1" s="7"/>
      <c r="D1" s="7"/>
      <c r="E1" s="7"/>
      <c r="F1" s="7"/>
      <c r="G1" s="7"/>
      <c r="H1" s="7"/>
      <c r="I1" s="7"/>
      <c r="J1" s="7"/>
      <c r="K1" s="7"/>
      <c r="L1" s="7"/>
      <c r="M1" s="7"/>
      <c r="N1" s="7"/>
      <c r="O1" s="8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row>
    <row r="2" spans="1:49" s="4" customFormat="1" ht="18" customHeight="1">
      <c r="A2" s="7"/>
      <c r="B2" s="7"/>
      <c r="C2" s="7"/>
      <c r="D2" s="7"/>
      <c r="E2" s="7"/>
      <c r="F2" s="7"/>
      <c r="G2" s="7"/>
      <c r="H2" s="7"/>
      <c r="I2" s="7"/>
      <c r="J2" s="7"/>
      <c r="K2" s="7"/>
      <c r="L2" s="7"/>
      <c r="M2" s="7"/>
      <c r="N2" s="7"/>
      <c r="O2" s="8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row>
    <row r="3" spans="1:49" s="4" customFormat="1" ht="24" customHeight="1">
      <c r="A3" s="7"/>
      <c r="B3" s="332" t="s">
        <v>611</v>
      </c>
      <c r="C3" s="332"/>
      <c r="D3" s="332"/>
      <c r="E3" s="332"/>
      <c r="F3" s="332"/>
      <c r="G3" s="332"/>
      <c r="H3" s="332"/>
      <c r="I3" s="7"/>
      <c r="J3" s="336" t="s">
        <v>591</v>
      </c>
      <c r="K3" s="337"/>
      <c r="L3" s="325" t="s">
        <v>592</v>
      </c>
      <c r="M3" s="338"/>
      <c r="N3" s="7"/>
      <c r="O3" s="8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row>
    <row r="4" spans="1:49" s="4" customFormat="1" ht="4.1500000000000004" customHeight="1">
      <c r="A4" s="7"/>
      <c r="B4" s="7"/>
      <c r="C4" s="7"/>
      <c r="D4" s="7"/>
      <c r="E4" s="7"/>
      <c r="F4" s="7"/>
      <c r="G4" s="7"/>
      <c r="H4" s="7"/>
      <c r="I4" s="7"/>
      <c r="J4" s="7"/>
      <c r="K4" s="7"/>
      <c r="L4" s="7"/>
      <c r="M4" s="7"/>
      <c r="N4" s="7"/>
      <c r="O4" s="8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row>
    <row r="5" spans="1:49" s="4" customFormat="1" ht="24" customHeight="1">
      <c r="A5" s="7"/>
      <c r="B5" s="333" t="s">
        <v>594</v>
      </c>
      <c r="C5" s="333"/>
      <c r="D5" s="333"/>
      <c r="E5" s="333"/>
      <c r="F5" s="333"/>
      <c r="G5" s="333"/>
      <c r="H5" s="333"/>
      <c r="I5" s="333"/>
      <c r="J5" s="333"/>
      <c r="K5" s="333"/>
      <c r="L5" s="333"/>
      <c r="M5" s="333"/>
      <c r="N5" s="333"/>
      <c r="O5" s="333"/>
      <c r="P5" s="333"/>
      <c r="Q5" s="333"/>
      <c r="R5" s="333"/>
      <c r="S5" s="333"/>
      <c r="T5" s="333"/>
      <c r="U5" s="333"/>
      <c r="V5" s="7"/>
      <c r="W5" s="7"/>
      <c r="X5" s="7"/>
      <c r="Y5" s="7"/>
      <c r="Z5" s="7"/>
      <c r="AA5" s="7"/>
      <c r="AB5" s="7"/>
      <c r="AC5" s="7"/>
      <c r="AD5" s="7"/>
      <c r="AE5" s="7"/>
      <c r="AF5" s="7"/>
      <c r="AG5" s="7"/>
      <c r="AH5" s="7"/>
      <c r="AI5" s="7"/>
      <c r="AJ5" s="7"/>
      <c r="AK5" s="7"/>
      <c r="AL5" s="7"/>
      <c r="AM5" s="7"/>
      <c r="AN5" s="7"/>
      <c r="AO5" s="7"/>
      <c r="AP5" s="7"/>
      <c r="AQ5" s="7"/>
      <c r="AR5" s="7"/>
      <c r="AS5" s="7"/>
      <c r="AT5" s="7"/>
      <c r="AU5" s="7"/>
      <c r="AV5" s="7"/>
      <c r="AW5" s="7"/>
    </row>
    <row r="6" spans="1:49" s="4" customFormat="1" ht="24" customHeight="1">
      <c r="A6" s="7"/>
      <c r="B6" s="333"/>
      <c r="C6" s="333"/>
      <c r="D6" s="333"/>
      <c r="E6" s="333"/>
      <c r="F6" s="333"/>
      <c r="G6" s="333"/>
      <c r="H6" s="333"/>
      <c r="I6" s="333"/>
      <c r="J6" s="333"/>
      <c r="K6" s="333"/>
      <c r="L6" s="333"/>
      <c r="M6" s="333"/>
      <c r="N6" s="333"/>
      <c r="O6" s="333"/>
      <c r="P6" s="333"/>
      <c r="Q6" s="333"/>
      <c r="R6" s="333"/>
      <c r="S6" s="333"/>
      <c r="T6" s="333"/>
      <c r="U6" s="333"/>
      <c r="V6" s="7"/>
      <c r="W6" s="7"/>
      <c r="X6" s="7"/>
      <c r="Y6" s="7"/>
      <c r="Z6" s="7"/>
      <c r="AA6" s="7"/>
      <c r="AB6" s="7"/>
      <c r="AC6" s="7"/>
      <c r="AD6" s="7"/>
      <c r="AE6" s="7"/>
      <c r="AF6" s="7"/>
      <c r="AG6" s="7"/>
      <c r="AH6" s="7"/>
      <c r="AI6" s="7"/>
      <c r="AJ6" s="7"/>
      <c r="AK6" s="7"/>
      <c r="AL6" s="7"/>
      <c r="AM6" s="7"/>
      <c r="AN6" s="7"/>
      <c r="AO6" s="7"/>
      <c r="AP6" s="7"/>
      <c r="AQ6" s="7"/>
      <c r="AR6" s="7"/>
      <c r="AS6" s="7"/>
      <c r="AT6" s="7"/>
      <c r="AU6" s="7"/>
      <c r="AV6" s="7"/>
      <c r="AW6" s="7"/>
    </row>
    <row r="7" spans="1:49" s="4" customFormat="1" ht="19.899999999999999" customHeight="1">
      <c r="A7" s="7"/>
      <c r="B7" s="335" t="s">
        <v>595</v>
      </c>
      <c r="C7" s="335"/>
      <c r="D7" s="335"/>
      <c r="E7" s="335"/>
      <c r="F7" s="335"/>
      <c r="G7" s="335"/>
      <c r="H7" s="335"/>
      <c r="I7" s="335"/>
      <c r="J7" s="335"/>
      <c r="K7" s="335"/>
      <c r="L7" s="335"/>
      <c r="M7" s="335"/>
      <c r="N7" s="335"/>
      <c r="O7" s="335"/>
      <c r="P7" s="335"/>
      <c r="Q7" s="335"/>
      <c r="R7" s="335"/>
      <c r="S7" s="335"/>
      <c r="T7" s="335"/>
      <c r="U7" s="335"/>
      <c r="V7" s="7"/>
      <c r="W7" s="7"/>
      <c r="X7" s="7"/>
      <c r="Y7" s="7"/>
      <c r="Z7" s="7"/>
      <c r="AA7" s="7"/>
      <c r="AB7" s="7"/>
      <c r="AC7" s="7"/>
      <c r="AD7" s="7"/>
      <c r="AE7" s="7"/>
      <c r="AF7" s="7"/>
      <c r="AG7" s="7"/>
      <c r="AH7" s="7"/>
      <c r="AI7" s="7"/>
      <c r="AJ7" s="7"/>
      <c r="AK7" s="7"/>
      <c r="AL7" s="7"/>
      <c r="AM7" s="7"/>
      <c r="AN7" s="7"/>
      <c r="AO7" s="7"/>
      <c r="AP7" s="7"/>
      <c r="AQ7" s="7"/>
      <c r="AR7" s="7"/>
      <c r="AS7" s="7"/>
      <c r="AT7" s="7"/>
      <c r="AU7" s="7"/>
      <c r="AV7" s="7"/>
      <c r="AW7" s="7"/>
    </row>
    <row r="8" spans="1:49" s="4" customFormat="1" ht="4.1500000000000004" customHeight="1">
      <c r="A8" s="7"/>
      <c r="B8" s="7"/>
      <c r="C8" s="7"/>
      <c r="D8" s="7"/>
      <c r="E8" s="7"/>
      <c r="F8" s="7"/>
      <c r="G8" s="7"/>
      <c r="H8" s="7"/>
      <c r="I8" s="7"/>
      <c r="J8" s="7"/>
      <c r="K8" s="7"/>
      <c r="L8" s="7"/>
      <c r="M8" s="7"/>
      <c r="N8" s="7"/>
      <c r="O8" s="8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row>
    <row r="9" spans="1:49" s="4" customFormat="1">
      <c r="A9" s="7"/>
      <c r="B9" s="7"/>
      <c r="C9" s="7"/>
      <c r="D9" s="7"/>
      <c r="E9" s="7"/>
      <c r="F9" s="7"/>
      <c r="G9" s="7"/>
      <c r="H9" s="7"/>
      <c r="I9" s="7"/>
      <c r="J9" s="7"/>
      <c r="K9" s="7"/>
      <c r="L9" s="7"/>
      <c r="M9" s="7"/>
      <c r="N9" s="7"/>
      <c r="O9" s="8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row>
    <row r="10" spans="1:49" s="4" customFormat="1" ht="12" customHeight="1">
      <c r="A10" s="7"/>
      <c r="B10" s="7"/>
      <c r="C10" s="7"/>
      <c r="D10" s="7"/>
      <c r="E10" s="7"/>
      <c r="F10" s="7"/>
      <c r="G10" s="7"/>
      <c r="H10" s="7"/>
      <c r="I10" s="7"/>
      <c r="J10" s="7"/>
      <c r="K10" s="7"/>
      <c r="L10" s="7"/>
      <c r="M10" s="7"/>
      <c r="N10" s="7"/>
      <c r="O10" s="8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row>
    <row r="11" spans="1:49" s="4" customFormat="1" ht="7.9" customHeight="1">
      <c r="A11" s="7"/>
      <c r="B11" s="7"/>
      <c r="C11" s="7"/>
      <c r="D11" s="7"/>
      <c r="E11" s="7"/>
      <c r="F11" s="7"/>
      <c r="G11" s="7"/>
      <c r="H11" s="7"/>
      <c r="I11" s="7"/>
      <c r="J11" s="7"/>
      <c r="K11" s="7"/>
      <c r="L11" s="7"/>
      <c r="M11" s="7"/>
      <c r="N11" s="7"/>
      <c r="O11" s="8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row>
    <row r="12" spans="1:49" s="4" customFormat="1" ht="15.75" thickBot="1">
      <c r="A12" s="7"/>
      <c r="B12" s="7"/>
      <c r="C12" s="7"/>
      <c r="D12" s="7"/>
      <c r="E12" s="7"/>
      <c r="F12" s="7"/>
      <c r="G12" s="7"/>
      <c r="H12" s="7"/>
      <c r="I12" s="7"/>
      <c r="J12" s="7"/>
      <c r="K12" s="7"/>
      <c r="L12" s="7"/>
      <c r="M12" s="7"/>
      <c r="N12" s="7"/>
      <c r="O12" s="8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row>
    <row r="13" spans="1:49" ht="25.5" customHeight="1" thickTop="1" thickBot="1">
      <c r="A13" s="7"/>
      <c r="B13" s="213" t="s">
        <v>38</v>
      </c>
      <c r="C13" s="214" t="s">
        <v>39</v>
      </c>
      <c r="D13" s="214" t="s">
        <v>363</v>
      </c>
      <c r="E13" s="214" t="s">
        <v>40</v>
      </c>
      <c r="F13" s="214" t="s">
        <v>41</v>
      </c>
      <c r="G13" s="215">
        <v>43435</v>
      </c>
      <c r="H13" s="215">
        <v>43800</v>
      </c>
      <c r="I13" s="215">
        <v>44166</v>
      </c>
      <c r="J13" s="215">
        <v>44531</v>
      </c>
      <c r="K13" s="215">
        <v>44896</v>
      </c>
      <c r="L13" s="215">
        <v>45261</v>
      </c>
      <c r="M13" s="215">
        <v>45627</v>
      </c>
      <c r="N13" s="216">
        <v>45992</v>
      </c>
      <c r="O13" s="87"/>
      <c r="P13" s="87"/>
      <c r="Q13" s="300" t="s">
        <v>365</v>
      </c>
      <c r="R13" s="301">
        <v>43800</v>
      </c>
      <c r="S13" s="301">
        <v>44166</v>
      </c>
      <c r="T13" s="301">
        <v>44531</v>
      </c>
      <c r="U13" s="301">
        <v>44896</v>
      </c>
      <c r="V13" s="301">
        <v>45261</v>
      </c>
      <c r="W13" s="301">
        <v>45627</v>
      </c>
      <c r="X13" s="302">
        <v>45627</v>
      </c>
      <c r="Y13" s="49"/>
      <c r="Z13" s="49"/>
      <c r="AA13" s="49"/>
      <c r="AB13" s="49"/>
      <c r="AC13" s="49"/>
      <c r="AD13" s="49"/>
      <c r="AE13" s="7"/>
      <c r="AF13" s="7"/>
      <c r="AG13" s="7"/>
      <c r="AH13" s="7"/>
      <c r="AI13" s="7"/>
      <c r="AJ13" s="7"/>
      <c r="AK13" s="7"/>
      <c r="AL13" s="7"/>
      <c r="AM13" s="7"/>
      <c r="AN13" s="7"/>
      <c r="AO13" s="7"/>
      <c r="AP13" s="7"/>
      <c r="AQ13" s="7"/>
      <c r="AR13" s="7"/>
      <c r="AS13" s="7"/>
      <c r="AT13" s="7"/>
      <c r="AU13" s="7"/>
      <c r="AV13" s="7"/>
      <c r="AW13" s="7"/>
    </row>
    <row r="14" spans="1:49" ht="25.5" customHeight="1" thickTop="1">
      <c r="A14" s="7"/>
      <c r="B14" s="195">
        <v>1</v>
      </c>
      <c r="C14" s="196" t="s">
        <v>42</v>
      </c>
      <c r="D14" s="196" t="s">
        <v>308</v>
      </c>
      <c r="E14" s="196" t="s">
        <v>43</v>
      </c>
      <c r="F14" s="122" t="s">
        <v>44</v>
      </c>
      <c r="G14" s="123">
        <v>171443</v>
      </c>
      <c r="H14" s="124">
        <v>205150</v>
      </c>
      <c r="I14" s="124">
        <v>297662</v>
      </c>
      <c r="J14" s="124">
        <v>342349</v>
      </c>
      <c r="K14" s="124">
        <v>343518</v>
      </c>
      <c r="L14" s="197">
        <v>348349</v>
      </c>
      <c r="M14" s="197"/>
      <c r="N14" s="198"/>
      <c r="O14" s="87"/>
      <c r="P14" s="87"/>
      <c r="Q14" s="303" t="s">
        <v>364</v>
      </c>
      <c r="R14" s="294">
        <v>47632</v>
      </c>
      <c r="S14" s="295">
        <f>I16</f>
        <v>42171</v>
      </c>
      <c r="T14" s="295">
        <f>J16+J88</f>
        <v>28613</v>
      </c>
      <c r="U14" s="296">
        <f>K16+K88</f>
        <v>17300</v>
      </c>
      <c r="V14" s="296">
        <f>L16+L88</f>
        <v>12578</v>
      </c>
      <c r="W14" s="296">
        <f>M16+M88</f>
        <v>0</v>
      </c>
      <c r="X14" s="304">
        <f>N16+N88</f>
        <v>4617</v>
      </c>
      <c r="Y14" s="7"/>
      <c r="Z14" s="7"/>
      <c r="AA14" s="7"/>
      <c r="AB14" s="7"/>
      <c r="AC14" s="7"/>
      <c r="AD14" s="7"/>
      <c r="AE14" s="7"/>
      <c r="AF14" s="7"/>
      <c r="AG14" s="7"/>
      <c r="AH14" s="7"/>
      <c r="AI14" s="7"/>
      <c r="AJ14" s="7"/>
      <c r="AK14" s="7"/>
      <c r="AL14" s="7"/>
      <c r="AM14" s="7"/>
      <c r="AN14" s="7"/>
      <c r="AO14" s="7"/>
      <c r="AP14" s="7"/>
      <c r="AQ14" s="7"/>
      <c r="AR14" s="7"/>
      <c r="AS14" s="7"/>
      <c r="AT14" s="7"/>
      <c r="AU14" s="7"/>
      <c r="AV14" s="7"/>
      <c r="AW14" s="7"/>
    </row>
    <row r="15" spans="1:49" ht="25.5" customHeight="1">
      <c r="A15" s="7"/>
      <c r="B15" s="360">
        <v>2</v>
      </c>
      <c r="C15" s="169" t="s">
        <v>45</v>
      </c>
      <c r="D15" s="169" t="s">
        <v>347</v>
      </c>
      <c r="E15" s="359" t="s">
        <v>120</v>
      </c>
      <c r="F15" s="362" t="s">
        <v>46</v>
      </c>
      <c r="G15" s="116">
        <v>1606</v>
      </c>
      <c r="H15" s="115">
        <v>2605</v>
      </c>
      <c r="I15" s="115">
        <v>1197</v>
      </c>
      <c r="J15" s="115">
        <v>1042</v>
      </c>
      <c r="K15" s="115"/>
      <c r="L15" s="170">
        <v>1853</v>
      </c>
      <c r="M15" s="170"/>
      <c r="N15" s="179">
        <v>13618</v>
      </c>
      <c r="O15" s="87"/>
      <c r="P15" s="87"/>
      <c r="Q15" s="305" t="s">
        <v>308</v>
      </c>
      <c r="R15" s="297">
        <v>278476</v>
      </c>
      <c r="S15" s="298">
        <f>I14+I29+I35+I48+I55+I68+I70+I20+I23</f>
        <v>302991</v>
      </c>
      <c r="T15" s="298">
        <f>J14+J29+J35+J48+J68+J70+J20+J23</f>
        <v>347119</v>
      </c>
      <c r="U15" s="299">
        <f>K14+K29+K35+K48+K68+K70+K20+K23</f>
        <v>347095</v>
      </c>
      <c r="V15" s="299">
        <f>L14+L29+L35+L48+L68+L70+L20+L23</f>
        <v>353500</v>
      </c>
      <c r="W15" s="299">
        <f>M14+M29+M35+M48+M68+M70+M20+M23</f>
        <v>358098</v>
      </c>
      <c r="X15" s="306">
        <f>N14+N29+N35+N48+N68+N70+N20+N23</f>
        <v>329277</v>
      </c>
      <c r="Y15" s="7"/>
      <c r="Z15" s="7"/>
      <c r="AA15" s="7"/>
      <c r="AB15" s="7"/>
      <c r="AC15" s="7"/>
      <c r="AD15" s="7"/>
      <c r="AE15" s="7"/>
      <c r="AF15" s="7"/>
      <c r="AG15" s="7"/>
      <c r="AH15" s="7"/>
      <c r="AI15" s="7"/>
      <c r="AJ15" s="7"/>
      <c r="AK15" s="7"/>
      <c r="AL15" s="7"/>
      <c r="AM15" s="7"/>
      <c r="AN15" s="7"/>
      <c r="AO15" s="7"/>
      <c r="AP15" s="7"/>
      <c r="AQ15" s="7"/>
      <c r="AR15" s="7"/>
      <c r="AS15" s="7"/>
      <c r="AT15" s="7"/>
      <c r="AU15" s="7"/>
      <c r="AV15" s="7"/>
      <c r="AW15" s="7"/>
    </row>
    <row r="16" spans="1:49" ht="25.5" customHeight="1">
      <c r="A16" s="7"/>
      <c r="B16" s="361"/>
      <c r="C16" s="167" t="s">
        <v>47</v>
      </c>
      <c r="D16" s="167" t="s">
        <v>307</v>
      </c>
      <c r="E16" s="358"/>
      <c r="F16" s="363"/>
      <c r="G16" s="112">
        <v>62978</v>
      </c>
      <c r="H16" s="113">
        <v>47632</v>
      </c>
      <c r="I16" s="113">
        <v>42171</v>
      </c>
      <c r="J16" s="113">
        <v>28580</v>
      </c>
      <c r="K16" s="113">
        <v>17277</v>
      </c>
      <c r="L16" s="168">
        <v>12578</v>
      </c>
      <c r="M16" s="168"/>
      <c r="N16" s="178">
        <v>4617</v>
      </c>
      <c r="O16" s="87"/>
      <c r="P16" s="87"/>
      <c r="Q16" s="307" t="s">
        <v>309</v>
      </c>
      <c r="R16" s="294">
        <v>74879</v>
      </c>
      <c r="S16" s="295">
        <f>I15+I17+I19+I21+I24+I25+I27+I34+I38+I40+I42+I43+I45+I51+I58+I63+I65+I66+I67+I71+I72+I73+I74+I75</f>
        <v>207383</v>
      </c>
      <c r="T16" s="295">
        <f>J15+J17+J19+J21+J24+J25+J27+J34+J38+J40+J42+J43+J45+J51+J58+J63+J65+J66+J67+J71+J72+J73+J74+J75+J81+J82+J83+J84+J85+J87+J90+J36+J91+J55</f>
        <v>330862</v>
      </c>
      <c r="U16" s="296">
        <f>K15+K17+K19+K21+K24+K25+K27+K34+K38+K40+K42+K43+K45+K51+K58+K63+K65+K66+K67+K71+K72+K73+K74+K75+K81+K82+K83+K84+K85+K87+K90+K36+K91+K55+K31+K69+K92+K93+K94+K96+K98+K100+K104+K105+K106</f>
        <v>376966</v>
      </c>
      <c r="V16" s="296">
        <f>L15+L17+L19+L21+L24+L25+L27+L34+L38+L40+L42+L43+L45+L51+L58+L63+L65+L66+L67+L71+L72+L73+L74+L75+L81+L82+L83+L84+L85+L87+L90+L36+L91+L55+L31+L69+L92+L93+L94+L96+L98+L100+L104+L105+L106+L107+L110+L112+L111+L113+L114+L120+L115+L117+L119+L118</f>
        <v>483986</v>
      </c>
      <c r="W16" s="296">
        <f>M15+M17+M19+M21+M24+M25+M27+M34+M38+M40+M42+M43+M45+M51+M58+M63+M65+M66+M67+M71+M72+M73+M74+M75+M81+M82+M83+M84+M85+M87+M90+M36+M91+M55+M31+M69+M92+M93+M94+M96+M98+M100+M104+M105+M106+M107+M110+M112+M111+M113+M114+M120+M115+M117+M119+M118+M121+M122+M123+M124+M125+M126+M127+M128+M129</f>
        <v>536713</v>
      </c>
      <c r="X16" s="304">
        <f>N15+N17+N19+N21+N24+N25+N27+N34+N38+N40+N42+N43+N45+N51+N58+N63+N65+N66+N67+N71+N72+N73+N74+N75+N81+N82+N83+N84+N85+N87+N90+N36+N91+N55+N31+N69+N92+N93+N94+N96+N98+N100+N104+N105+N106+N107+N110+N112+N111+N113+N114+N120+N115+N117+N119+N118+N121+N122+N123+N124+N125+N126+N127+N128+N129</f>
        <v>633921</v>
      </c>
      <c r="Y16" s="7"/>
      <c r="Z16" s="7"/>
      <c r="AA16" s="7"/>
      <c r="AB16" s="7"/>
      <c r="AC16" s="7"/>
      <c r="AD16" s="7"/>
      <c r="AE16" s="7"/>
      <c r="AF16" s="7"/>
      <c r="AG16" s="7"/>
      <c r="AH16" s="7"/>
      <c r="AI16" s="7"/>
      <c r="AJ16" s="7"/>
      <c r="AK16" s="7"/>
      <c r="AL16" s="7"/>
      <c r="AM16" s="7"/>
      <c r="AN16" s="7"/>
      <c r="AO16" s="7"/>
      <c r="AP16" s="7"/>
      <c r="AQ16" s="7"/>
      <c r="AR16" s="7"/>
      <c r="AS16" s="7"/>
      <c r="AT16" s="7"/>
      <c r="AU16" s="7"/>
      <c r="AV16" s="7"/>
      <c r="AW16" s="7"/>
    </row>
    <row r="17" spans="1:49" ht="25.5" customHeight="1">
      <c r="A17" s="7"/>
      <c r="B17" s="360"/>
      <c r="C17" s="169" t="s">
        <v>48</v>
      </c>
      <c r="D17" s="169" t="s">
        <v>347</v>
      </c>
      <c r="E17" s="359"/>
      <c r="F17" s="362"/>
      <c r="G17" s="116">
        <v>626</v>
      </c>
      <c r="H17" s="115">
        <v>1289</v>
      </c>
      <c r="I17" s="115">
        <v>2474</v>
      </c>
      <c r="J17" s="115">
        <v>5306</v>
      </c>
      <c r="K17" s="115">
        <v>4785</v>
      </c>
      <c r="L17" s="170">
        <v>10725</v>
      </c>
      <c r="M17" s="170"/>
      <c r="N17" s="179"/>
      <c r="O17" s="87"/>
      <c r="P17" s="87"/>
      <c r="Q17" s="305" t="s">
        <v>310</v>
      </c>
      <c r="R17" s="297">
        <v>6111</v>
      </c>
      <c r="S17" s="298">
        <f>I18+I22+I26+I28+I50</f>
        <v>4425</v>
      </c>
      <c r="T17" s="298">
        <f>J18+J22+J26+J28+J50</f>
        <v>3089</v>
      </c>
      <c r="U17" s="299">
        <f>K18+K22+K26+K28+K50+K97+K101</f>
        <v>2988</v>
      </c>
      <c r="V17" s="299">
        <f>L18+L22+L26+L28+L50+L97+L101</f>
        <v>2860</v>
      </c>
      <c r="W17" s="299">
        <f>M18+M22+M26+M28+M50+M97+M101</f>
        <v>4001</v>
      </c>
      <c r="X17" s="306">
        <f>N18+N22+N26+N28+N50+N97+N101</f>
        <v>385</v>
      </c>
      <c r="Y17" s="7"/>
      <c r="Z17" s="7"/>
      <c r="AA17" s="7"/>
      <c r="AB17" s="7"/>
      <c r="AC17" s="7"/>
      <c r="AD17" s="7"/>
      <c r="AE17" s="7"/>
      <c r="AF17" s="7"/>
      <c r="AG17" s="7"/>
      <c r="AH17" s="7"/>
      <c r="AI17" s="7"/>
      <c r="AJ17" s="7"/>
      <c r="AK17" s="7"/>
      <c r="AL17" s="7"/>
      <c r="AM17" s="7"/>
      <c r="AN17" s="7"/>
      <c r="AO17" s="7"/>
      <c r="AP17" s="7"/>
      <c r="AQ17" s="7"/>
      <c r="AR17" s="7"/>
      <c r="AS17" s="7"/>
      <c r="AT17" s="7"/>
      <c r="AU17" s="7"/>
      <c r="AV17" s="7"/>
      <c r="AW17" s="7"/>
    </row>
    <row r="18" spans="1:49" ht="25.5" customHeight="1">
      <c r="A18" s="7"/>
      <c r="B18" s="361">
        <v>3</v>
      </c>
      <c r="C18" s="167" t="s">
        <v>49</v>
      </c>
      <c r="D18" s="167" t="s">
        <v>310</v>
      </c>
      <c r="E18" s="366" t="s">
        <v>121</v>
      </c>
      <c r="F18" s="363" t="s">
        <v>122</v>
      </c>
      <c r="G18" s="112">
        <v>5865</v>
      </c>
      <c r="H18" s="113">
        <v>2521</v>
      </c>
      <c r="I18" s="113">
        <v>985</v>
      </c>
      <c r="J18" s="113">
        <v>454</v>
      </c>
      <c r="K18" s="113">
        <v>82</v>
      </c>
      <c r="L18" s="168"/>
      <c r="M18" s="168"/>
      <c r="N18" s="178"/>
      <c r="O18" s="87"/>
      <c r="P18" s="87"/>
      <c r="Q18" s="307" t="s">
        <v>311</v>
      </c>
      <c r="R18" s="294">
        <v>5080</v>
      </c>
      <c r="S18" s="295">
        <f>I30+I32+I33+I37+I39+I41+I44+I46+I47+I49+I52+I53+I54+I57+I59+I60+I61+I62+I76+I77</f>
        <v>5391</v>
      </c>
      <c r="T18" s="295">
        <f>J30+J32+J33+J37+J39+J41+J44+J46+J47+J49+J52+J53+J54+J57+J59+J60+J61+J62+J76+J77+J78+J56+J79+J80+J86</f>
        <v>15533</v>
      </c>
      <c r="U18" s="296">
        <f>K30+K32+K33+K37+K39+K41+K44+K46+K47+K49+K52+K53+K54+K57+K59+K60+K61+K62+K76+K77+K78+K56+K79+K80+K86+K89+K95+K99+K103+K110+K108</f>
        <v>9601</v>
      </c>
      <c r="V18" s="296">
        <f>SUM(L30+L32+L33+L41+L44+L46+L47+L49+L54+L56+L60+L62+L76+L77+L80+L86+L95+L99+L103+L108+L109+L116)</f>
        <v>28794</v>
      </c>
      <c r="W18" s="296">
        <f>SUM(M30+M32+M33+M41+M44+M46+M47+M49+M54+M56+M60+M62+M76+M77+M80+M86+M95+M99+M103+M108+M109+M116+M39)</f>
        <v>2899</v>
      </c>
      <c r="X18" s="304">
        <f>SUM(N30+N32+N33+N41+N44+N46+N47+N49+N54+N56+N60+N62+N76+N77+N80+N86+N95+N99+N103+N108+N109+N116+N39)</f>
        <v>8422</v>
      </c>
      <c r="Y18" s="7"/>
      <c r="Z18" s="7"/>
      <c r="AA18" s="7"/>
      <c r="AB18" s="7"/>
      <c r="AC18" s="7"/>
      <c r="AD18" s="7"/>
      <c r="AE18" s="7"/>
      <c r="AF18" s="7"/>
      <c r="AG18" s="7"/>
      <c r="AH18" s="7"/>
      <c r="AI18" s="7"/>
      <c r="AJ18" s="7"/>
      <c r="AK18" s="7"/>
      <c r="AL18" s="7"/>
      <c r="AM18" s="7"/>
      <c r="AN18" s="7"/>
      <c r="AO18" s="7"/>
      <c r="AP18" s="7"/>
      <c r="AQ18" s="7"/>
      <c r="AR18" s="7"/>
      <c r="AS18" s="7"/>
      <c r="AT18" s="7"/>
      <c r="AU18" s="7"/>
      <c r="AV18" s="7"/>
      <c r="AW18" s="7"/>
    </row>
    <row r="19" spans="1:49" ht="25.5" customHeight="1">
      <c r="A19" s="7"/>
      <c r="B19" s="360"/>
      <c r="C19" s="169" t="s">
        <v>50</v>
      </c>
      <c r="D19" s="169" t="s">
        <v>347</v>
      </c>
      <c r="E19" s="367"/>
      <c r="F19" s="362"/>
      <c r="G19" s="116">
        <v>7291</v>
      </c>
      <c r="H19" s="115">
        <v>7390</v>
      </c>
      <c r="I19" s="115">
        <v>14739</v>
      </c>
      <c r="J19" s="115">
        <v>15987</v>
      </c>
      <c r="K19" s="115">
        <v>15045</v>
      </c>
      <c r="L19" s="170">
        <v>18106</v>
      </c>
      <c r="M19" s="170">
        <v>36253</v>
      </c>
      <c r="N19" s="179">
        <v>52372</v>
      </c>
      <c r="O19" s="87"/>
      <c r="P19" s="87"/>
      <c r="Q19" s="305" t="s">
        <v>312</v>
      </c>
      <c r="R19" s="297">
        <v>8</v>
      </c>
      <c r="S19" s="298">
        <f>I64</f>
        <v>8</v>
      </c>
      <c r="T19" s="298">
        <f>J64</f>
        <v>8</v>
      </c>
      <c r="U19" s="299">
        <f>K64+K102</f>
        <v>31</v>
      </c>
      <c r="V19" s="299">
        <f>L64+L102</f>
        <v>51</v>
      </c>
      <c r="W19" s="299">
        <f>M64+M102</f>
        <v>0</v>
      </c>
      <c r="X19" s="306">
        <f>N64+N102</f>
        <v>0</v>
      </c>
      <c r="Y19" s="7"/>
      <c r="Z19" s="7"/>
      <c r="AA19" s="7"/>
      <c r="AB19" s="7"/>
      <c r="AC19" s="7"/>
      <c r="AD19" s="7"/>
      <c r="AE19" s="7"/>
      <c r="AF19" s="7"/>
      <c r="AG19" s="7"/>
      <c r="AH19" s="7"/>
      <c r="AI19" s="7"/>
      <c r="AJ19" s="7"/>
      <c r="AK19" s="7"/>
      <c r="AL19" s="7"/>
      <c r="AM19" s="7"/>
      <c r="AN19" s="7"/>
      <c r="AO19" s="7"/>
      <c r="AP19" s="7"/>
      <c r="AQ19" s="7"/>
      <c r="AR19" s="7"/>
      <c r="AS19" s="7"/>
      <c r="AT19" s="7"/>
      <c r="AU19" s="7"/>
      <c r="AV19" s="7"/>
      <c r="AW19" s="7"/>
    </row>
    <row r="20" spans="1:49" ht="25.5" customHeight="1" thickBot="1">
      <c r="A20" s="7"/>
      <c r="B20" s="361"/>
      <c r="C20" s="167" t="s">
        <v>338</v>
      </c>
      <c r="D20" s="167" t="s">
        <v>308</v>
      </c>
      <c r="E20" s="366"/>
      <c r="F20" s="363"/>
      <c r="G20" s="112">
        <v>57138</v>
      </c>
      <c r="H20" s="113">
        <v>72245</v>
      </c>
      <c r="I20" s="113"/>
      <c r="J20" s="113"/>
      <c r="K20" s="113"/>
      <c r="L20" s="168"/>
      <c r="M20" s="168">
        <v>347585</v>
      </c>
      <c r="N20" s="178">
        <v>329277</v>
      </c>
      <c r="O20" s="87"/>
      <c r="P20" s="87"/>
      <c r="Q20" s="308" t="s">
        <v>369</v>
      </c>
      <c r="R20" s="309">
        <f t="shared" ref="R20:U20" si="0">SUM(R14:R19)</f>
        <v>412186</v>
      </c>
      <c r="S20" s="309">
        <f t="shared" si="0"/>
        <v>562369</v>
      </c>
      <c r="T20" s="309">
        <f t="shared" si="0"/>
        <v>725224</v>
      </c>
      <c r="U20" s="309">
        <f t="shared" si="0"/>
        <v>753981</v>
      </c>
      <c r="V20" s="309">
        <f>SUM(V14:V19)</f>
        <v>881769</v>
      </c>
      <c r="W20" s="309">
        <f>SUM(W14:W19)</f>
        <v>901711</v>
      </c>
      <c r="X20" s="310">
        <f>SUM(X14:X19)</f>
        <v>976622</v>
      </c>
      <c r="Y20" s="7"/>
      <c r="Z20" s="7"/>
      <c r="AA20" s="7"/>
      <c r="AB20" s="7"/>
      <c r="AC20" s="7"/>
      <c r="AD20" s="7"/>
      <c r="AE20" s="7"/>
      <c r="AF20" s="7"/>
      <c r="AG20" s="7"/>
      <c r="AH20" s="7"/>
      <c r="AI20" s="7"/>
      <c r="AJ20" s="7"/>
      <c r="AK20" s="7"/>
      <c r="AL20" s="7"/>
      <c r="AM20" s="7"/>
      <c r="AN20" s="7"/>
      <c r="AO20" s="7"/>
      <c r="AP20" s="7"/>
      <c r="AQ20" s="7"/>
      <c r="AR20" s="7"/>
      <c r="AS20" s="7"/>
      <c r="AT20" s="7"/>
      <c r="AU20" s="7"/>
      <c r="AV20" s="7"/>
      <c r="AW20" s="7"/>
    </row>
    <row r="21" spans="1:49" ht="25.5" customHeight="1">
      <c r="A21" s="7"/>
      <c r="B21" s="360">
        <v>4</v>
      </c>
      <c r="C21" s="169" t="s">
        <v>51</v>
      </c>
      <c r="D21" s="169" t="s">
        <v>347</v>
      </c>
      <c r="E21" s="367" t="s">
        <v>30</v>
      </c>
      <c r="F21" s="362" t="s">
        <v>30</v>
      </c>
      <c r="G21" s="116">
        <v>9619</v>
      </c>
      <c r="H21" s="115">
        <v>48274</v>
      </c>
      <c r="I21" s="115">
        <v>135481</v>
      </c>
      <c r="J21" s="115">
        <v>196110</v>
      </c>
      <c r="K21" s="115">
        <v>236004</v>
      </c>
      <c r="L21" s="170">
        <v>275567</v>
      </c>
      <c r="M21" s="170">
        <v>313264</v>
      </c>
      <c r="N21" s="179">
        <v>355029</v>
      </c>
      <c r="O21" s="87"/>
      <c r="P21" s="87"/>
      <c r="Q21" s="87"/>
      <c r="R21" s="87"/>
      <c r="S21" s="87"/>
      <c r="T21" s="87"/>
      <c r="U21" s="87"/>
      <c r="V21" s="87"/>
      <c r="W21" s="87"/>
      <c r="X21" s="87"/>
      <c r="Y21" s="87"/>
      <c r="Z21" s="7"/>
      <c r="AA21" s="7"/>
      <c r="AB21" s="7"/>
      <c r="AC21" s="7"/>
      <c r="AD21" s="7"/>
      <c r="AE21" s="7"/>
      <c r="AF21" s="7"/>
      <c r="AG21" s="7"/>
      <c r="AH21" s="7"/>
      <c r="AI21" s="7"/>
      <c r="AJ21" s="7"/>
      <c r="AK21" s="7"/>
      <c r="AL21" s="7"/>
      <c r="AM21" s="7"/>
      <c r="AN21" s="7"/>
      <c r="AO21" s="7"/>
      <c r="AP21" s="7"/>
      <c r="AQ21" s="7"/>
      <c r="AR21" s="7"/>
      <c r="AS21" s="7"/>
      <c r="AT21" s="7"/>
      <c r="AU21" s="7"/>
      <c r="AV21" s="7"/>
      <c r="AW21" s="7"/>
    </row>
    <row r="22" spans="1:49" ht="25.5" customHeight="1" thickBot="1">
      <c r="A22" s="7"/>
      <c r="B22" s="361"/>
      <c r="C22" s="167" t="s">
        <v>52</v>
      </c>
      <c r="D22" s="167" t="s">
        <v>310</v>
      </c>
      <c r="E22" s="366"/>
      <c r="F22" s="363"/>
      <c r="G22" s="112">
        <v>4129</v>
      </c>
      <c r="H22" s="113">
        <v>2714</v>
      </c>
      <c r="I22" s="113">
        <v>3440</v>
      </c>
      <c r="J22" s="113">
        <v>2635</v>
      </c>
      <c r="K22" s="113">
        <v>2616</v>
      </c>
      <c r="L22" s="168">
        <v>2597</v>
      </c>
      <c r="M22" s="168">
        <v>3952</v>
      </c>
      <c r="N22" s="178">
        <v>385</v>
      </c>
      <c r="O22" s="87"/>
      <c r="P22" s="87"/>
      <c r="Q22" s="87"/>
      <c r="R22" s="87"/>
      <c r="S22" s="87"/>
      <c r="T22" s="87"/>
      <c r="U22" s="87"/>
      <c r="V22" s="87"/>
      <c r="W22" s="87"/>
      <c r="X22" s="87"/>
      <c r="Y22" s="87"/>
      <c r="Z22" s="87"/>
      <c r="AA22" s="87"/>
      <c r="AB22" s="7"/>
      <c r="AC22" s="7"/>
      <c r="AD22" s="7"/>
      <c r="AE22" s="7"/>
      <c r="AF22" s="7"/>
      <c r="AG22" s="7"/>
      <c r="AH22" s="7"/>
      <c r="AI22" s="87"/>
      <c r="AJ22" s="87"/>
      <c r="AK22" s="87"/>
      <c r="AL22" s="87"/>
      <c r="AM22" s="87"/>
      <c r="AN22" s="87"/>
      <c r="AO22" s="7"/>
      <c r="AP22" s="7"/>
      <c r="AQ22" s="7"/>
      <c r="AR22" s="7"/>
      <c r="AS22" s="7"/>
      <c r="AT22" s="7"/>
      <c r="AU22" s="7"/>
      <c r="AV22" s="7"/>
      <c r="AW22" s="7"/>
    </row>
    <row r="23" spans="1:49" ht="25.5" customHeight="1">
      <c r="A23" s="7"/>
      <c r="B23" s="360"/>
      <c r="C23" s="169" t="s">
        <v>385</v>
      </c>
      <c r="D23" s="169" t="s">
        <v>386</v>
      </c>
      <c r="E23" s="367"/>
      <c r="F23" s="362"/>
      <c r="G23" s="116"/>
      <c r="H23" s="115"/>
      <c r="I23" s="115">
        <v>2317</v>
      </c>
      <c r="J23" s="115">
        <v>3305</v>
      </c>
      <c r="K23" s="115">
        <v>1874</v>
      </c>
      <c r="L23" s="170"/>
      <c r="M23" s="170">
        <v>10513</v>
      </c>
      <c r="N23" s="179"/>
      <c r="O23" s="87"/>
      <c r="P23" s="87"/>
      <c r="Q23" s="311" t="s">
        <v>631</v>
      </c>
      <c r="R23" s="301">
        <v>43800</v>
      </c>
      <c r="S23" s="301">
        <v>44166</v>
      </c>
      <c r="T23" s="301">
        <v>44531</v>
      </c>
      <c r="U23" s="301">
        <v>44896</v>
      </c>
      <c r="V23" s="301">
        <v>45261</v>
      </c>
      <c r="W23" s="301">
        <v>45627</v>
      </c>
      <c r="X23" s="302">
        <v>45627</v>
      </c>
      <c r="Y23" s="7"/>
      <c r="Z23" s="7"/>
      <c r="AA23" s="7"/>
      <c r="AB23" s="7"/>
      <c r="AC23" s="7"/>
      <c r="AD23" s="7"/>
      <c r="AE23" s="7"/>
      <c r="AF23" s="7"/>
      <c r="AG23" s="7"/>
      <c r="AH23" s="7"/>
      <c r="AI23" s="7"/>
      <c r="AJ23" s="7"/>
      <c r="AK23" s="7"/>
      <c r="AL23" s="7"/>
      <c r="AM23" s="7"/>
      <c r="AN23" s="7"/>
      <c r="AO23" s="7"/>
      <c r="AP23" s="7"/>
      <c r="AQ23" s="7"/>
      <c r="AR23" s="7"/>
      <c r="AS23" s="7"/>
      <c r="AT23" s="7"/>
      <c r="AU23" s="7"/>
      <c r="AV23" s="7"/>
      <c r="AW23" s="7"/>
    </row>
    <row r="24" spans="1:49" ht="25.5" customHeight="1">
      <c r="A24" s="7"/>
      <c r="B24" s="177">
        <v>5</v>
      </c>
      <c r="C24" s="167" t="s">
        <v>53</v>
      </c>
      <c r="D24" s="167" t="s">
        <v>347</v>
      </c>
      <c r="E24" s="167" t="s">
        <v>466</v>
      </c>
      <c r="F24" s="111" t="s">
        <v>54</v>
      </c>
      <c r="G24" s="112">
        <v>5661</v>
      </c>
      <c r="H24" s="113">
        <v>6340</v>
      </c>
      <c r="I24" s="113"/>
      <c r="J24" s="113">
        <v>5915</v>
      </c>
      <c r="K24" s="113">
        <v>6466</v>
      </c>
      <c r="L24" s="168">
        <v>6466</v>
      </c>
      <c r="M24" s="168"/>
      <c r="N24" s="178"/>
      <c r="O24" s="87"/>
      <c r="P24" s="87"/>
      <c r="Q24" s="290" t="s">
        <v>390</v>
      </c>
      <c r="R24" s="291">
        <v>1730</v>
      </c>
      <c r="S24" s="291">
        <v>1065</v>
      </c>
      <c r="T24" s="291">
        <v>16</v>
      </c>
      <c r="U24" s="292">
        <v>1030</v>
      </c>
      <c r="V24" s="292">
        <v>0</v>
      </c>
      <c r="W24" s="292"/>
      <c r="X24" s="293">
        <v>0</v>
      </c>
      <c r="Y24" s="17"/>
      <c r="Z24" s="18"/>
      <c r="AA24" s="18"/>
      <c r="AB24" s="7"/>
      <c r="AC24" s="7"/>
      <c r="AD24" s="7"/>
      <c r="AE24" s="7"/>
      <c r="AF24" s="7"/>
      <c r="AG24" s="7"/>
      <c r="AH24" s="7"/>
      <c r="AI24" s="7"/>
      <c r="AJ24" s="7"/>
      <c r="AK24" s="7"/>
      <c r="AL24" s="7"/>
      <c r="AM24" s="7"/>
      <c r="AN24" s="7"/>
      <c r="AO24" s="7"/>
      <c r="AP24" s="7"/>
      <c r="AQ24" s="7"/>
      <c r="AR24" s="7"/>
      <c r="AS24" s="7"/>
      <c r="AT24" s="7"/>
      <c r="AU24" s="7"/>
      <c r="AV24" s="7"/>
      <c r="AW24" s="7"/>
    </row>
    <row r="25" spans="1:49" ht="25.5" customHeight="1">
      <c r="A25" s="7"/>
      <c r="B25" s="360">
        <v>6</v>
      </c>
      <c r="C25" s="169" t="s">
        <v>55</v>
      </c>
      <c r="D25" s="169" t="s">
        <v>347</v>
      </c>
      <c r="E25" s="359" t="s">
        <v>56</v>
      </c>
      <c r="F25" s="368" t="s">
        <v>57</v>
      </c>
      <c r="G25" s="116">
        <v>4400</v>
      </c>
      <c r="H25" s="115">
        <v>4928</v>
      </c>
      <c r="I25" s="115"/>
      <c r="J25" s="115"/>
      <c r="K25" s="115">
        <v>5551</v>
      </c>
      <c r="L25" s="170">
        <v>812</v>
      </c>
      <c r="M25" s="170"/>
      <c r="N25" s="179"/>
      <c r="O25" s="87"/>
      <c r="P25" s="87"/>
      <c r="Q25" s="181" t="s">
        <v>391</v>
      </c>
      <c r="R25" s="173">
        <v>7178</v>
      </c>
      <c r="S25" s="173">
        <v>5543</v>
      </c>
      <c r="T25" s="173">
        <v>3088</v>
      </c>
      <c r="U25" s="174">
        <v>3032</v>
      </c>
      <c r="V25" s="174">
        <v>79</v>
      </c>
      <c r="W25" s="174"/>
      <c r="X25" s="184">
        <v>0</v>
      </c>
      <c r="Y25" s="17"/>
      <c r="Z25" s="18"/>
      <c r="AA25" s="18"/>
      <c r="AB25" s="7"/>
      <c r="AC25" s="7"/>
      <c r="AD25" s="7"/>
      <c r="AE25" s="7"/>
      <c r="AF25" s="7"/>
      <c r="AG25" s="7"/>
      <c r="AH25" s="7"/>
      <c r="AI25" s="7"/>
      <c r="AJ25" s="7"/>
      <c r="AK25" s="7"/>
      <c r="AL25" s="7"/>
      <c r="AM25" s="7"/>
      <c r="AN25" s="7"/>
      <c r="AO25" s="7"/>
      <c r="AP25" s="7"/>
      <c r="AQ25" s="7"/>
      <c r="AR25" s="7"/>
      <c r="AS25" s="7"/>
      <c r="AT25" s="7"/>
      <c r="AU25" s="7"/>
      <c r="AV25" s="7"/>
      <c r="AW25" s="7"/>
    </row>
    <row r="26" spans="1:49" ht="25.5" customHeight="1">
      <c r="A26" s="7"/>
      <c r="B26" s="361"/>
      <c r="C26" s="167" t="s">
        <v>58</v>
      </c>
      <c r="D26" s="167" t="s">
        <v>310</v>
      </c>
      <c r="E26" s="358"/>
      <c r="F26" s="369"/>
      <c r="G26" s="112">
        <v>180</v>
      </c>
      <c r="H26" s="113">
        <v>201</v>
      </c>
      <c r="I26" s="113"/>
      <c r="J26" s="113"/>
      <c r="K26" s="113"/>
      <c r="L26" s="168"/>
      <c r="M26" s="168"/>
      <c r="N26" s="178"/>
      <c r="O26" s="87"/>
      <c r="P26" s="87"/>
      <c r="Q26" s="182" t="s">
        <v>392</v>
      </c>
      <c r="R26" s="171">
        <v>49281</v>
      </c>
      <c r="S26" s="171">
        <v>39243</v>
      </c>
      <c r="T26" s="171">
        <v>28540</v>
      </c>
      <c r="U26" s="172">
        <v>15261</v>
      </c>
      <c r="V26" s="172">
        <v>14458</v>
      </c>
      <c r="W26" s="172">
        <v>231</v>
      </c>
      <c r="X26" s="183">
        <v>250</v>
      </c>
      <c r="Y26" s="17"/>
      <c r="Z26" s="18"/>
      <c r="AA26" s="18"/>
      <c r="AB26" s="7"/>
      <c r="AC26" s="7"/>
      <c r="AD26" s="7"/>
      <c r="AE26" s="7"/>
      <c r="AF26" s="7"/>
      <c r="AG26" s="7"/>
      <c r="AH26" s="7"/>
      <c r="AI26" s="7"/>
      <c r="AJ26" s="7"/>
      <c r="AK26" s="7"/>
      <c r="AL26" s="7"/>
      <c r="AM26" s="7"/>
      <c r="AN26" s="7"/>
      <c r="AO26" s="7"/>
      <c r="AP26" s="7"/>
      <c r="AQ26" s="7"/>
      <c r="AR26" s="7"/>
      <c r="AS26" s="7"/>
      <c r="AT26" s="7"/>
      <c r="AU26" s="7"/>
      <c r="AV26" s="7"/>
      <c r="AW26" s="7"/>
    </row>
    <row r="27" spans="1:49" ht="25.5" customHeight="1">
      <c r="A27" s="7"/>
      <c r="B27" s="360">
        <v>7</v>
      </c>
      <c r="C27" s="169" t="s">
        <v>59</v>
      </c>
      <c r="D27" s="169" t="s">
        <v>347</v>
      </c>
      <c r="E27" s="359" t="s">
        <v>468</v>
      </c>
      <c r="F27" s="362" t="s">
        <v>467</v>
      </c>
      <c r="G27" s="116">
        <v>1304</v>
      </c>
      <c r="H27" s="115">
        <v>1460</v>
      </c>
      <c r="I27" s="115"/>
      <c r="J27" s="115"/>
      <c r="K27" s="115">
        <v>533</v>
      </c>
      <c r="L27" s="170">
        <v>1215</v>
      </c>
      <c r="M27" s="170">
        <v>1000</v>
      </c>
      <c r="N27" s="179"/>
      <c r="O27" s="87"/>
      <c r="P27" s="87"/>
      <c r="Q27" s="181" t="s">
        <v>393</v>
      </c>
      <c r="R27" s="173">
        <v>10977</v>
      </c>
      <c r="S27" s="173">
        <v>15505</v>
      </c>
      <c r="T27" s="173">
        <v>17310</v>
      </c>
      <c r="U27" s="174">
        <v>8580</v>
      </c>
      <c r="V27" s="174">
        <v>4222</v>
      </c>
      <c r="W27" s="174">
        <v>878</v>
      </c>
      <c r="X27" s="184">
        <v>951</v>
      </c>
      <c r="Y27" s="17"/>
      <c r="Z27" s="18"/>
      <c r="AA27" s="18"/>
      <c r="AB27" s="7"/>
      <c r="AC27" s="7"/>
      <c r="AD27" s="7"/>
      <c r="AE27" s="7"/>
      <c r="AF27" s="7"/>
      <c r="AG27" s="7"/>
      <c r="AH27" s="7"/>
      <c r="AI27" s="7"/>
      <c r="AJ27" s="7"/>
      <c r="AK27" s="7"/>
      <c r="AL27" s="7"/>
      <c r="AM27" s="7"/>
      <c r="AN27" s="7"/>
      <c r="AO27" s="7"/>
      <c r="AP27" s="7"/>
      <c r="AQ27" s="7"/>
      <c r="AR27" s="7"/>
      <c r="AS27" s="7"/>
      <c r="AT27" s="7"/>
      <c r="AU27" s="7"/>
      <c r="AV27" s="7"/>
      <c r="AW27" s="7"/>
    </row>
    <row r="28" spans="1:49" ht="25.5" customHeight="1">
      <c r="A28" s="7"/>
      <c r="B28" s="361"/>
      <c r="C28" s="167" t="s">
        <v>60</v>
      </c>
      <c r="D28" s="167" t="s">
        <v>310</v>
      </c>
      <c r="E28" s="358"/>
      <c r="F28" s="363"/>
      <c r="G28" s="112">
        <v>534</v>
      </c>
      <c r="H28" s="113">
        <v>598</v>
      </c>
      <c r="I28" s="113"/>
      <c r="J28" s="113"/>
      <c r="K28" s="113">
        <v>91</v>
      </c>
      <c r="L28" s="168">
        <v>64</v>
      </c>
      <c r="M28" s="168">
        <v>49</v>
      </c>
      <c r="N28" s="178"/>
      <c r="O28" s="87"/>
      <c r="P28" s="87"/>
      <c r="Q28" s="182" t="s">
        <v>394</v>
      </c>
      <c r="R28" s="171">
        <v>4487</v>
      </c>
      <c r="S28" s="171">
        <v>6323</v>
      </c>
      <c r="T28" s="171">
        <v>2905</v>
      </c>
      <c r="U28" s="172">
        <v>1554</v>
      </c>
      <c r="V28" s="172">
        <v>465</v>
      </c>
      <c r="W28" s="172">
        <v>475</v>
      </c>
      <c r="X28" s="183">
        <v>514</v>
      </c>
      <c r="Y28" s="17"/>
      <c r="Z28" s="18"/>
      <c r="AA28" s="18"/>
      <c r="AB28" s="7"/>
      <c r="AC28" s="7"/>
      <c r="AD28" s="7"/>
      <c r="AE28" s="7"/>
      <c r="AF28" s="7"/>
      <c r="AG28" s="7"/>
      <c r="AH28" s="7"/>
      <c r="AI28" s="7"/>
      <c r="AJ28" s="7"/>
      <c r="AK28" s="7"/>
      <c r="AL28" s="7"/>
      <c r="AM28" s="7"/>
      <c r="AN28" s="7"/>
      <c r="AO28" s="7"/>
      <c r="AP28" s="7"/>
      <c r="AQ28" s="7"/>
      <c r="AR28" s="7"/>
      <c r="AS28" s="7"/>
      <c r="AT28" s="7"/>
      <c r="AU28" s="7"/>
      <c r="AV28" s="7"/>
      <c r="AW28" s="7"/>
    </row>
    <row r="29" spans="1:49" ht="25.5" customHeight="1">
      <c r="A29" s="7"/>
      <c r="B29" s="180">
        <v>8</v>
      </c>
      <c r="C29" s="169" t="s">
        <v>388</v>
      </c>
      <c r="D29" s="169" t="s">
        <v>308</v>
      </c>
      <c r="E29" s="169" t="s">
        <v>61</v>
      </c>
      <c r="F29" s="115" t="s">
        <v>62</v>
      </c>
      <c r="G29" s="116">
        <v>849</v>
      </c>
      <c r="H29" s="115"/>
      <c r="I29" s="115"/>
      <c r="J29" s="115"/>
      <c r="K29" s="115"/>
      <c r="L29" s="170">
        <v>3352</v>
      </c>
      <c r="M29" s="170"/>
      <c r="N29" s="179"/>
      <c r="O29" s="87"/>
      <c r="P29" s="87"/>
      <c r="Q29" s="181" t="s">
        <v>395</v>
      </c>
      <c r="R29" s="173">
        <v>1343</v>
      </c>
      <c r="S29" s="173">
        <v>860</v>
      </c>
      <c r="T29" s="173">
        <v>1161</v>
      </c>
      <c r="U29" s="174">
        <v>1403</v>
      </c>
      <c r="V29" s="174">
        <v>1204</v>
      </c>
      <c r="W29" s="174">
        <v>44</v>
      </c>
      <c r="X29" s="184">
        <v>48</v>
      </c>
      <c r="Y29" s="17"/>
      <c r="Z29" s="18"/>
      <c r="AA29" s="18"/>
      <c r="AB29" s="7"/>
      <c r="AC29" s="7"/>
      <c r="AD29" s="7"/>
      <c r="AE29" s="7"/>
      <c r="AF29" s="7"/>
      <c r="AG29" s="7"/>
      <c r="AH29" s="7"/>
      <c r="AI29" s="7"/>
      <c r="AJ29" s="7"/>
      <c r="AK29" s="7"/>
      <c r="AL29" s="7"/>
      <c r="AM29" s="7"/>
      <c r="AN29" s="7"/>
      <c r="AO29" s="7"/>
      <c r="AP29" s="7"/>
      <c r="AQ29" s="7"/>
      <c r="AR29" s="7"/>
      <c r="AS29" s="7"/>
      <c r="AT29" s="7"/>
      <c r="AU29" s="7"/>
      <c r="AV29" s="7"/>
      <c r="AW29" s="7"/>
    </row>
    <row r="30" spans="1:49" ht="25.5" customHeight="1">
      <c r="A30" s="7"/>
      <c r="B30" s="361">
        <v>9</v>
      </c>
      <c r="C30" s="358" t="s">
        <v>63</v>
      </c>
      <c r="D30" s="167" t="s">
        <v>311</v>
      </c>
      <c r="E30" s="358" t="s">
        <v>469</v>
      </c>
      <c r="F30" s="363" t="s">
        <v>64</v>
      </c>
      <c r="G30" s="112">
        <v>757</v>
      </c>
      <c r="H30" s="113">
        <v>847</v>
      </c>
      <c r="I30" s="113"/>
      <c r="J30" s="113"/>
      <c r="K30" s="113">
        <v>641</v>
      </c>
      <c r="L30" s="168">
        <v>2780</v>
      </c>
      <c r="M30" s="168"/>
      <c r="N30" s="178">
        <v>326</v>
      </c>
      <c r="O30" s="87"/>
      <c r="P30" s="87"/>
      <c r="Q30" s="182" t="s">
        <v>396</v>
      </c>
      <c r="R30" s="171">
        <v>50733</v>
      </c>
      <c r="S30" s="171">
        <v>8336</v>
      </c>
      <c r="T30" s="171">
        <v>11634</v>
      </c>
      <c r="U30" s="172">
        <v>5434</v>
      </c>
      <c r="V30" s="172">
        <v>29695</v>
      </c>
      <c r="W30" s="172">
        <v>1242</v>
      </c>
      <c r="X30" s="183">
        <v>1345</v>
      </c>
      <c r="Y30" s="17"/>
      <c r="Z30" s="18"/>
      <c r="AA30" s="18"/>
      <c r="AB30" s="7"/>
      <c r="AC30" s="7"/>
      <c r="AD30" s="7"/>
      <c r="AE30" s="7"/>
      <c r="AF30" s="7"/>
      <c r="AG30" s="7"/>
      <c r="AH30" s="7"/>
      <c r="AI30" s="7"/>
      <c r="AJ30" s="7"/>
      <c r="AK30" s="7"/>
      <c r="AL30" s="7"/>
      <c r="AM30" s="7"/>
      <c r="AN30" s="7"/>
      <c r="AO30" s="7"/>
      <c r="AP30" s="7"/>
      <c r="AQ30" s="7"/>
      <c r="AR30" s="7"/>
      <c r="AS30" s="7"/>
      <c r="AT30" s="7"/>
      <c r="AU30" s="7"/>
      <c r="AV30" s="7"/>
      <c r="AW30" s="7"/>
    </row>
    <row r="31" spans="1:49" ht="25.5" customHeight="1">
      <c r="A31" s="7"/>
      <c r="B31" s="360"/>
      <c r="C31" s="359"/>
      <c r="D31" s="169" t="s">
        <v>350</v>
      </c>
      <c r="E31" s="359"/>
      <c r="F31" s="362"/>
      <c r="G31" s="116"/>
      <c r="H31" s="115"/>
      <c r="I31" s="115"/>
      <c r="J31" s="115"/>
      <c r="K31" s="115">
        <v>1819</v>
      </c>
      <c r="L31" s="170"/>
      <c r="M31" s="170"/>
      <c r="N31" s="179">
        <v>3356</v>
      </c>
      <c r="O31" s="87"/>
      <c r="P31" s="87"/>
      <c r="Q31" s="181" t="s">
        <v>397</v>
      </c>
      <c r="R31" s="173">
        <v>326</v>
      </c>
      <c r="S31" s="173">
        <v>511</v>
      </c>
      <c r="T31" s="173">
        <v>20475</v>
      </c>
      <c r="U31" s="174">
        <v>2372</v>
      </c>
      <c r="V31" s="174">
        <v>438</v>
      </c>
      <c r="W31" s="174">
        <v>785</v>
      </c>
      <c r="X31" s="184">
        <v>850</v>
      </c>
      <c r="Y31" s="17"/>
      <c r="Z31" s="18"/>
      <c r="AA31" s="18"/>
      <c r="AB31" s="7"/>
      <c r="AC31" s="7"/>
      <c r="AD31" s="7"/>
      <c r="AE31" s="7"/>
      <c r="AF31" s="7"/>
      <c r="AG31" s="7"/>
      <c r="AH31" s="7"/>
      <c r="AI31" s="7"/>
      <c r="AJ31" s="7"/>
      <c r="AK31" s="7"/>
      <c r="AL31" s="7"/>
      <c r="AM31" s="7"/>
      <c r="AN31" s="7"/>
      <c r="AO31" s="7"/>
      <c r="AP31" s="7"/>
      <c r="AQ31" s="7"/>
      <c r="AR31" s="7"/>
      <c r="AS31" s="7"/>
      <c r="AT31" s="7"/>
      <c r="AU31" s="7"/>
      <c r="AV31" s="7"/>
      <c r="AW31" s="7"/>
    </row>
    <row r="32" spans="1:49" ht="25.5" customHeight="1">
      <c r="A32" s="7"/>
      <c r="B32" s="177">
        <v>11</v>
      </c>
      <c r="C32" s="167" t="s">
        <v>65</v>
      </c>
      <c r="D32" s="167" t="s">
        <v>311</v>
      </c>
      <c r="E32" s="167" t="s">
        <v>470</v>
      </c>
      <c r="F32" s="113" t="s">
        <v>32</v>
      </c>
      <c r="G32" s="112">
        <v>721</v>
      </c>
      <c r="H32" s="113">
        <v>807</v>
      </c>
      <c r="I32" s="113"/>
      <c r="J32" s="113"/>
      <c r="K32" s="113">
        <v>3346</v>
      </c>
      <c r="L32" s="168">
        <v>3346</v>
      </c>
      <c r="M32" s="168"/>
      <c r="N32" s="178"/>
      <c r="O32" s="87"/>
      <c r="P32" s="87"/>
      <c r="Q32" s="182" t="s">
        <v>398</v>
      </c>
      <c r="R32" s="171">
        <v>169798</v>
      </c>
      <c r="S32" s="171">
        <v>145845</v>
      </c>
      <c r="T32" s="171">
        <v>10599</v>
      </c>
      <c r="U32" s="172">
        <v>12061</v>
      </c>
      <c r="V32" s="172">
        <v>9360</v>
      </c>
      <c r="W32" s="172">
        <v>797</v>
      </c>
      <c r="X32" s="183">
        <v>863</v>
      </c>
      <c r="Y32" s="17"/>
      <c r="Z32" s="18"/>
      <c r="AA32" s="18"/>
      <c r="AB32" s="7"/>
      <c r="AC32" s="7"/>
      <c r="AD32" s="7"/>
      <c r="AE32" s="7"/>
      <c r="AF32" s="7"/>
      <c r="AG32" s="7"/>
      <c r="AH32" s="7"/>
      <c r="AI32" s="7"/>
      <c r="AJ32" s="7"/>
      <c r="AK32" s="7"/>
      <c r="AL32" s="7"/>
      <c r="AM32" s="7"/>
      <c r="AN32" s="7"/>
      <c r="AO32" s="7"/>
      <c r="AP32" s="7"/>
      <c r="AQ32" s="7"/>
      <c r="AR32" s="7"/>
      <c r="AS32" s="7"/>
      <c r="AT32" s="7"/>
      <c r="AU32" s="7"/>
      <c r="AV32" s="7"/>
      <c r="AW32" s="7"/>
    </row>
    <row r="33" spans="1:49" ht="25.5" customHeight="1">
      <c r="A33" s="7"/>
      <c r="B33" s="360">
        <v>12</v>
      </c>
      <c r="C33" s="169" t="s">
        <v>525</v>
      </c>
      <c r="D33" s="169" t="s">
        <v>366</v>
      </c>
      <c r="E33" s="359" t="s">
        <v>491</v>
      </c>
      <c r="F33" s="362" t="s">
        <v>459</v>
      </c>
      <c r="G33" s="116">
        <v>367</v>
      </c>
      <c r="H33" s="115">
        <v>412</v>
      </c>
      <c r="I33" s="115">
        <v>539</v>
      </c>
      <c r="J33" s="115">
        <v>604</v>
      </c>
      <c r="K33" s="115">
        <v>507</v>
      </c>
      <c r="L33" s="170">
        <v>452</v>
      </c>
      <c r="M33" s="170"/>
      <c r="N33" s="179"/>
      <c r="O33" s="87"/>
      <c r="P33" s="87"/>
      <c r="Q33" s="181" t="s">
        <v>399</v>
      </c>
      <c r="R33" s="173">
        <v>193</v>
      </c>
      <c r="S33" s="173">
        <v>272</v>
      </c>
      <c r="T33" s="173">
        <v>5273</v>
      </c>
      <c r="U33" s="174">
        <v>145</v>
      </c>
      <c r="V33" s="174">
        <v>155</v>
      </c>
      <c r="W33" s="174">
        <v>7</v>
      </c>
      <c r="X33" s="184">
        <v>8</v>
      </c>
      <c r="Y33" s="17"/>
      <c r="Z33" s="18"/>
      <c r="AA33" s="18"/>
      <c r="AB33" s="7"/>
      <c r="AC33" s="7"/>
      <c r="AD33" s="7"/>
      <c r="AE33" s="7"/>
      <c r="AF33" s="7"/>
      <c r="AG33" s="7"/>
      <c r="AH33" s="7"/>
      <c r="AI33" s="7"/>
      <c r="AJ33" s="7"/>
      <c r="AK33" s="7"/>
      <c r="AL33" s="7"/>
      <c r="AM33" s="7"/>
      <c r="AN33" s="7"/>
      <c r="AO33" s="7"/>
      <c r="AP33" s="7"/>
      <c r="AQ33" s="7"/>
      <c r="AR33" s="7"/>
      <c r="AS33" s="7"/>
      <c r="AT33" s="7"/>
      <c r="AU33" s="7"/>
      <c r="AV33" s="7"/>
      <c r="AW33" s="7"/>
    </row>
    <row r="34" spans="1:49" ht="25.5" customHeight="1">
      <c r="A34" s="7"/>
      <c r="B34" s="361"/>
      <c r="C34" s="167" t="s">
        <v>67</v>
      </c>
      <c r="D34" s="167" t="s">
        <v>347</v>
      </c>
      <c r="E34" s="358"/>
      <c r="F34" s="363"/>
      <c r="G34" s="112">
        <v>314</v>
      </c>
      <c r="H34" s="113">
        <v>480</v>
      </c>
      <c r="I34" s="113">
        <v>801</v>
      </c>
      <c r="J34" s="113">
        <v>1033</v>
      </c>
      <c r="K34" s="113">
        <v>1306</v>
      </c>
      <c r="L34" s="168">
        <v>1504</v>
      </c>
      <c r="M34" s="168"/>
      <c r="N34" s="178"/>
      <c r="O34" s="87"/>
      <c r="P34" s="87"/>
      <c r="Q34" s="182" t="s">
        <v>400</v>
      </c>
      <c r="R34" s="171">
        <v>617</v>
      </c>
      <c r="S34" s="171">
        <v>1064</v>
      </c>
      <c r="T34" s="171">
        <v>2231</v>
      </c>
      <c r="U34" s="172">
        <v>5411</v>
      </c>
      <c r="V34" s="172">
        <v>9063</v>
      </c>
      <c r="W34" s="172">
        <v>1806</v>
      </c>
      <c r="X34" s="183">
        <v>1956</v>
      </c>
      <c r="Y34" s="17"/>
      <c r="Z34" s="18"/>
      <c r="AA34" s="18"/>
      <c r="AB34" s="7"/>
      <c r="AC34" s="7"/>
      <c r="AD34" s="7"/>
      <c r="AE34" s="7"/>
      <c r="AF34" s="7"/>
      <c r="AG34" s="7"/>
      <c r="AH34" s="7"/>
      <c r="AI34" s="7"/>
      <c r="AJ34" s="7"/>
      <c r="AK34" s="7"/>
      <c r="AL34" s="7"/>
      <c r="AM34" s="7"/>
      <c r="AN34" s="7"/>
      <c r="AO34" s="7"/>
      <c r="AP34" s="7"/>
      <c r="AQ34" s="7"/>
      <c r="AR34" s="7"/>
      <c r="AS34" s="7"/>
      <c r="AT34" s="7"/>
      <c r="AU34" s="7"/>
      <c r="AV34" s="7"/>
      <c r="AW34" s="7"/>
    </row>
    <row r="35" spans="1:49" ht="25.5" customHeight="1">
      <c r="A35" s="7"/>
      <c r="B35" s="360">
        <v>13</v>
      </c>
      <c r="C35" s="359" t="s">
        <v>68</v>
      </c>
      <c r="D35" s="169" t="s">
        <v>308</v>
      </c>
      <c r="E35" s="359" t="s">
        <v>69</v>
      </c>
      <c r="F35" s="362" t="s">
        <v>70</v>
      </c>
      <c r="G35" s="116">
        <v>664</v>
      </c>
      <c r="H35" s="115">
        <v>618</v>
      </c>
      <c r="I35" s="115">
        <v>502</v>
      </c>
      <c r="J35" s="115">
        <v>241</v>
      </c>
      <c r="K35" s="115">
        <v>121</v>
      </c>
      <c r="L35" s="170">
        <v>121</v>
      </c>
      <c r="M35" s="170"/>
      <c r="N35" s="179"/>
      <c r="O35" s="87"/>
      <c r="P35" s="87"/>
      <c r="Q35" s="181" t="s">
        <v>401</v>
      </c>
      <c r="R35" s="173">
        <v>5</v>
      </c>
      <c r="S35" s="173">
        <v>29</v>
      </c>
      <c r="T35" s="173">
        <v>17</v>
      </c>
      <c r="U35" s="174">
        <v>47</v>
      </c>
      <c r="V35" s="174">
        <v>23</v>
      </c>
      <c r="W35" s="174">
        <v>19</v>
      </c>
      <c r="X35" s="184">
        <v>21</v>
      </c>
      <c r="Y35" s="17"/>
      <c r="Z35" s="18"/>
      <c r="AA35" s="18"/>
      <c r="AB35" s="7"/>
      <c r="AC35" s="7"/>
      <c r="AD35" s="7"/>
      <c r="AE35" s="7"/>
      <c r="AF35" s="7"/>
      <c r="AG35" s="7"/>
      <c r="AH35" s="7"/>
      <c r="AI35" s="7"/>
      <c r="AJ35" s="7"/>
      <c r="AK35" s="7"/>
      <c r="AL35" s="7"/>
      <c r="AM35" s="7"/>
      <c r="AN35" s="7"/>
      <c r="AO35" s="7"/>
      <c r="AP35" s="7"/>
      <c r="AQ35" s="7"/>
      <c r="AR35" s="7"/>
      <c r="AS35" s="7"/>
      <c r="AT35" s="7"/>
      <c r="AU35" s="7"/>
      <c r="AV35" s="7"/>
      <c r="AW35" s="7"/>
    </row>
    <row r="36" spans="1:49" ht="25.5" customHeight="1">
      <c r="A36" s="7"/>
      <c r="B36" s="361"/>
      <c r="C36" s="358"/>
      <c r="D36" s="167" t="s">
        <v>347</v>
      </c>
      <c r="E36" s="358"/>
      <c r="F36" s="363"/>
      <c r="G36" s="112"/>
      <c r="H36" s="113"/>
      <c r="I36" s="113"/>
      <c r="J36" s="113">
        <v>222</v>
      </c>
      <c r="K36" s="113">
        <v>268</v>
      </c>
      <c r="L36" s="168">
        <v>268</v>
      </c>
      <c r="M36" s="168"/>
      <c r="N36" s="178"/>
      <c r="O36" s="87"/>
      <c r="P36" s="87"/>
      <c r="Q36" s="182" t="s">
        <v>402</v>
      </c>
      <c r="R36" s="171">
        <v>29213</v>
      </c>
      <c r="S36" s="171">
        <v>8969</v>
      </c>
      <c r="T36" s="171">
        <v>1844</v>
      </c>
      <c r="U36" s="172">
        <v>2333</v>
      </c>
      <c r="V36" s="172">
        <v>32</v>
      </c>
      <c r="W36" s="172">
        <v>560</v>
      </c>
      <c r="X36" s="183">
        <v>607</v>
      </c>
      <c r="Y36" s="17"/>
      <c r="Z36" s="18"/>
      <c r="AA36" s="18"/>
      <c r="AB36" s="7"/>
      <c r="AC36" s="7"/>
      <c r="AD36" s="7"/>
      <c r="AE36" s="7"/>
      <c r="AF36" s="7"/>
      <c r="AG36" s="7"/>
      <c r="AH36" s="7"/>
      <c r="AI36" s="7"/>
      <c r="AJ36" s="7"/>
      <c r="AK36" s="7"/>
      <c r="AL36" s="7"/>
      <c r="AM36" s="7"/>
      <c r="AN36" s="7"/>
      <c r="AO36" s="7"/>
      <c r="AP36" s="7"/>
      <c r="AQ36" s="7"/>
      <c r="AR36" s="7"/>
      <c r="AS36" s="7"/>
      <c r="AT36" s="7"/>
      <c r="AU36" s="7"/>
      <c r="AV36" s="7"/>
      <c r="AW36" s="7"/>
    </row>
    <row r="37" spans="1:49" ht="25.5" customHeight="1">
      <c r="A37" s="7"/>
      <c r="B37" s="360">
        <v>14</v>
      </c>
      <c r="C37" s="169" t="s">
        <v>71</v>
      </c>
      <c r="D37" s="169" t="s">
        <v>311</v>
      </c>
      <c r="E37" s="359" t="s">
        <v>72</v>
      </c>
      <c r="F37" s="362" t="s">
        <v>73</v>
      </c>
      <c r="G37" s="116">
        <v>606</v>
      </c>
      <c r="H37" s="115">
        <v>678</v>
      </c>
      <c r="I37" s="115"/>
      <c r="J37" s="115"/>
      <c r="K37" s="115"/>
      <c r="L37" s="170"/>
      <c r="M37" s="170"/>
      <c r="N37" s="179"/>
      <c r="O37" s="87"/>
      <c r="P37" s="87"/>
      <c r="Q37" s="181" t="s">
        <v>403</v>
      </c>
      <c r="R37" s="173">
        <v>1120</v>
      </c>
      <c r="S37" s="173">
        <v>0</v>
      </c>
      <c r="T37" s="173">
        <v>6</v>
      </c>
      <c r="U37" s="174">
        <v>5</v>
      </c>
      <c r="V37" s="174">
        <v>0</v>
      </c>
      <c r="W37" s="174"/>
      <c r="X37" s="184">
        <v>0</v>
      </c>
      <c r="Y37" s="17"/>
      <c r="Z37" s="18"/>
      <c r="AA37" s="18"/>
      <c r="AB37" s="7"/>
      <c r="AC37" s="7"/>
      <c r="AD37" s="7"/>
      <c r="AE37" s="7"/>
      <c r="AF37" s="7"/>
      <c r="AG37" s="7"/>
      <c r="AH37" s="7"/>
      <c r="AI37" s="7"/>
      <c r="AJ37" s="7"/>
      <c r="AK37" s="7"/>
      <c r="AL37" s="7"/>
      <c r="AM37" s="7"/>
      <c r="AN37" s="7"/>
      <c r="AO37" s="7"/>
      <c r="AP37" s="7"/>
      <c r="AQ37" s="7"/>
      <c r="AR37" s="7"/>
      <c r="AS37" s="7"/>
      <c r="AT37" s="7"/>
      <c r="AU37" s="7"/>
      <c r="AV37" s="7"/>
      <c r="AW37" s="7"/>
    </row>
    <row r="38" spans="1:49" ht="25.5" customHeight="1">
      <c r="A38" s="7"/>
      <c r="B38" s="361"/>
      <c r="C38" s="167" t="s">
        <v>74</v>
      </c>
      <c r="D38" s="167" t="s">
        <v>347</v>
      </c>
      <c r="E38" s="358"/>
      <c r="F38" s="363"/>
      <c r="G38" s="112">
        <v>2</v>
      </c>
      <c r="H38" s="113">
        <v>2</v>
      </c>
      <c r="I38" s="113"/>
      <c r="J38" s="113"/>
      <c r="K38" s="113"/>
      <c r="L38" s="168"/>
      <c r="M38" s="168"/>
      <c r="N38" s="178"/>
      <c r="O38" s="87"/>
      <c r="P38" s="87"/>
      <c r="Q38" s="182" t="s">
        <v>404</v>
      </c>
      <c r="R38" s="171">
        <v>1358</v>
      </c>
      <c r="S38" s="171">
        <v>22972</v>
      </c>
      <c r="T38" s="171">
        <v>8896</v>
      </c>
      <c r="U38" s="172">
        <v>29902</v>
      </c>
      <c r="V38" s="172">
        <v>73858</v>
      </c>
      <c r="W38" s="172">
        <v>18374</v>
      </c>
      <c r="X38" s="183">
        <v>19900</v>
      </c>
      <c r="Y38" s="17"/>
      <c r="Z38" s="18"/>
      <c r="AA38" s="18"/>
      <c r="AB38" s="7"/>
      <c r="AC38" s="7"/>
      <c r="AD38" s="7"/>
      <c r="AE38" s="7"/>
      <c r="AF38" s="7"/>
      <c r="AG38" s="7"/>
      <c r="AH38" s="7"/>
      <c r="AI38" s="7"/>
      <c r="AJ38" s="7"/>
      <c r="AK38" s="7"/>
      <c r="AL38" s="7"/>
      <c r="AM38" s="7"/>
      <c r="AN38" s="7"/>
      <c r="AO38" s="7"/>
      <c r="AP38" s="7"/>
      <c r="AQ38" s="7"/>
      <c r="AR38" s="7"/>
      <c r="AS38" s="7"/>
      <c r="AT38" s="7"/>
      <c r="AU38" s="7"/>
      <c r="AV38" s="7"/>
      <c r="AW38" s="7"/>
    </row>
    <row r="39" spans="1:49" ht="25.5" customHeight="1">
      <c r="A39" s="7"/>
      <c r="B39" s="360">
        <v>15</v>
      </c>
      <c r="C39" s="169" t="s">
        <v>75</v>
      </c>
      <c r="D39" s="169" t="s">
        <v>311</v>
      </c>
      <c r="E39" s="359" t="s">
        <v>76</v>
      </c>
      <c r="F39" s="362" t="s">
        <v>66</v>
      </c>
      <c r="G39" s="116">
        <v>389</v>
      </c>
      <c r="H39" s="115">
        <v>435</v>
      </c>
      <c r="I39" s="115"/>
      <c r="J39" s="115">
        <v>2</v>
      </c>
      <c r="K39" s="115"/>
      <c r="L39" s="170"/>
      <c r="M39" s="170">
        <v>5</v>
      </c>
      <c r="N39" s="179">
        <v>4</v>
      </c>
      <c r="O39" s="87"/>
      <c r="P39" s="87"/>
      <c r="Q39" s="181" t="s">
        <v>405</v>
      </c>
      <c r="R39" s="173">
        <v>45197</v>
      </c>
      <c r="S39" s="173">
        <v>60783</v>
      </c>
      <c r="T39" s="173">
        <v>171043</v>
      </c>
      <c r="U39" s="174">
        <v>62922</v>
      </c>
      <c r="V39" s="174">
        <v>11104</v>
      </c>
      <c r="W39" s="174">
        <f>780+36</f>
        <v>816</v>
      </c>
      <c r="X39" s="184">
        <v>884</v>
      </c>
      <c r="Y39" s="17"/>
      <c r="Z39" s="18"/>
      <c r="AA39" s="18"/>
      <c r="AB39" s="7"/>
      <c r="AC39" s="7"/>
      <c r="AD39" s="7"/>
      <c r="AE39" s="7"/>
      <c r="AF39" s="7"/>
      <c r="AG39" s="7"/>
      <c r="AH39" s="7"/>
      <c r="AI39" s="7"/>
      <c r="AJ39" s="7"/>
      <c r="AK39" s="7"/>
      <c r="AL39" s="7"/>
      <c r="AM39" s="7"/>
      <c r="AN39" s="7"/>
      <c r="AO39" s="7"/>
      <c r="AP39" s="7"/>
      <c r="AQ39" s="7"/>
      <c r="AR39" s="7"/>
      <c r="AS39" s="7"/>
      <c r="AT39" s="7"/>
      <c r="AU39" s="7"/>
      <c r="AV39" s="7"/>
      <c r="AW39" s="7"/>
    </row>
    <row r="40" spans="1:49" ht="25.5" customHeight="1">
      <c r="A40" s="7"/>
      <c r="B40" s="361"/>
      <c r="C40" s="167" t="s">
        <v>77</v>
      </c>
      <c r="D40" s="167" t="s">
        <v>347</v>
      </c>
      <c r="E40" s="358"/>
      <c r="F40" s="363"/>
      <c r="G40" s="112">
        <v>127</v>
      </c>
      <c r="H40" s="113">
        <v>142</v>
      </c>
      <c r="I40" s="113">
        <v>10250</v>
      </c>
      <c r="J40" s="113">
        <v>26580</v>
      </c>
      <c r="K40" s="113"/>
      <c r="L40" s="168">
        <v>1496</v>
      </c>
      <c r="M40" s="168">
        <v>1502</v>
      </c>
      <c r="N40" s="178">
        <v>20317</v>
      </c>
      <c r="O40" s="87"/>
      <c r="P40" s="87"/>
      <c r="Q40" s="182" t="s">
        <v>406</v>
      </c>
      <c r="R40" s="171">
        <v>2</v>
      </c>
      <c r="S40" s="171">
        <v>1</v>
      </c>
      <c r="T40" s="171">
        <v>1231</v>
      </c>
      <c r="U40" s="172">
        <v>141</v>
      </c>
      <c r="V40" s="172">
        <v>110</v>
      </c>
      <c r="W40" s="172">
        <v>92</v>
      </c>
      <c r="X40" s="183">
        <v>100</v>
      </c>
      <c r="Y40" s="17"/>
      <c r="Z40" s="18"/>
      <c r="AA40" s="18"/>
      <c r="AB40" s="7"/>
      <c r="AC40" s="7"/>
      <c r="AD40" s="7"/>
      <c r="AE40" s="7"/>
      <c r="AF40" s="7"/>
      <c r="AG40" s="7"/>
      <c r="AH40" s="7"/>
      <c r="AI40" s="7"/>
      <c r="AJ40" s="7"/>
      <c r="AK40" s="7"/>
      <c r="AL40" s="7"/>
      <c r="AM40" s="7"/>
      <c r="AN40" s="7"/>
      <c r="AO40" s="7"/>
      <c r="AP40" s="7"/>
      <c r="AQ40" s="7"/>
      <c r="AR40" s="7"/>
      <c r="AS40" s="7"/>
      <c r="AT40" s="7"/>
      <c r="AU40" s="7"/>
      <c r="AV40" s="7"/>
      <c r="AW40" s="7"/>
    </row>
    <row r="41" spans="1:49" ht="25.5" customHeight="1">
      <c r="A41" s="7"/>
      <c r="B41" s="360">
        <v>16</v>
      </c>
      <c r="C41" s="169" t="s">
        <v>78</v>
      </c>
      <c r="D41" s="169" t="s">
        <v>311</v>
      </c>
      <c r="E41" s="359" t="s">
        <v>79</v>
      </c>
      <c r="F41" s="362" t="s">
        <v>80</v>
      </c>
      <c r="G41" s="116">
        <v>270</v>
      </c>
      <c r="H41" s="115">
        <v>302</v>
      </c>
      <c r="I41" s="115"/>
      <c r="J41" s="115">
        <v>659</v>
      </c>
      <c r="K41" s="115">
        <v>876</v>
      </c>
      <c r="L41" s="170">
        <v>879</v>
      </c>
      <c r="M41" s="170">
        <v>1187</v>
      </c>
      <c r="N41" s="179">
        <v>1199</v>
      </c>
      <c r="O41" s="87"/>
      <c r="P41" s="87"/>
      <c r="Q41" s="181" t="s">
        <v>407</v>
      </c>
      <c r="R41" s="173">
        <v>26293</v>
      </c>
      <c r="S41" s="173">
        <v>20026</v>
      </c>
      <c r="T41" s="173">
        <v>18646</v>
      </c>
      <c r="U41" s="174">
        <v>20443</v>
      </c>
      <c r="V41" s="174">
        <v>1832</v>
      </c>
      <c r="W41" s="174">
        <f>732+1148</f>
        <v>1880</v>
      </c>
      <c r="X41" s="184">
        <v>2036</v>
      </c>
      <c r="Y41" s="17"/>
      <c r="Z41" s="18"/>
      <c r="AA41" s="18"/>
      <c r="AB41" s="7"/>
      <c r="AC41" s="7"/>
      <c r="AD41" s="7"/>
      <c r="AE41" s="7"/>
      <c r="AF41" s="7"/>
      <c r="AG41" s="7"/>
      <c r="AH41" s="7"/>
      <c r="AI41" s="7"/>
      <c r="AJ41" s="7"/>
      <c r="AK41" s="7"/>
      <c r="AL41" s="7"/>
      <c r="AM41" s="7"/>
      <c r="AN41" s="7"/>
      <c r="AO41" s="7"/>
      <c r="AP41" s="7"/>
      <c r="AQ41" s="7"/>
      <c r="AR41" s="7"/>
      <c r="AS41" s="7"/>
      <c r="AT41" s="7"/>
      <c r="AU41" s="7"/>
      <c r="AV41" s="7"/>
      <c r="AW41" s="7"/>
    </row>
    <row r="42" spans="1:49" ht="25.5" customHeight="1">
      <c r="A42" s="7"/>
      <c r="B42" s="361"/>
      <c r="C42" s="167" t="s">
        <v>81</v>
      </c>
      <c r="D42" s="167" t="s">
        <v>347</v>
      </c>
      <c r="E42" s="358"/>
      <c r="F42" s="363"/>
      <c r="G42" s="112">
        <v>190</v>
      </c>
      <c r="H42" s="113">
        <v>212</v>
      </c>
      <c r="I42" s="113"/>
      <c r="J42" s="113">
        <v>1131</v>
      </c>
      <c r="K42" s="113">
        <v>1389</v>
      </c>
      <c r="L42" s="168">
        <v>1389</v>
      </c>
      <c r="M42" s="168">
        <v>1515</v>
      </c>
      <c r="N42" s="178">
        <v>1534</v>
      </c>
      <c r="O42" s="87"/>
      <c r="P42" s="87"/>
      <c r="Q42" s="182" t="s">
        <v>408</v>
      </c>
      <c r="R42" s="171">
        <v>8703</v>
      </c>
      <c r="S42" s="171">
        <v>222971</v>
      </c>
      <c r="T42" s="171">
        <v>413128</v>
      </c>
      <c r="U42" s="172">
        <v>559942</v>
      </c>
      <c r="V42" s="172">
        <v>699097</v>
      </c>
      <c r="W42" s="172">
        <f>142221+59+17+245445+49+1695+21042+78+9784+1965+93+6409+52195+1+2794+66397+222+10817+202498+28630+22702+15065+8941+4429+1066+110+559</f>
        <v>845283</v>
      </c>
      <c r="X42" s="183">
        <v>915506</v>
      </c>
      <c r="Y42" s="17"/>
      <c r="Z42" s="18"/>
      <c r="AA42" s="18"/>
      <c r="AB42" s="7"/>
      <c r="AC42" s="7"/>
      <c r="AD42" s="7"/>
      <c r="AE42" s="7"/>
      <c r="AF42" s="7"/>
      <c r="AG42" s="7"/>
      <c r="AH42" s="7"/>
      <c r="AI42" s="7"/>
      <c r="AJ42" s="7"/>
      <c r="AK42" s="7"/>
      <c r="AL42" s="7"/>
      <c r="AM42" s="7"/>
      <c r="AN42" s="7"/>
      <c r="AO42" s="7"/>
      <c r="AP42" s="7"/>
      <c r="AQ42" s="7"/>
      <c r="AR42" s="7"/>
      <c r="AS42" s="7"/>
      <c r="AT42" s="7"/>
      <c r="AU42" s="7"/>
      <c r="AV42" s="7"/>
      <c r="AW42" s="7"/>
    </row>
    <row r="43" spans="1:49" ht="25.5" customHeight="1">
      <c r="A43" s="7"/>
      <c r="B43" s="180">
        <v>17</v>
      </c>
      <c r="C43" s="169" t="s">
        <v>123</v>
      </c>
      <c r="D43" s="169" t="s">
        <v>347</v>
      </c>
      <c r="E43" s="169" t="s">
        <v>91</v>
      </c>
      <c r="F43" s="115" t="s">
        <v>30</v>
      </c>
      <c r="G43" s="116"/>
      <c r="H43" s="115">
        <v>1310</v>
      </c>
      <c r="I43" s="115">
        <v>40380</v>
      </c>
      <c r="J43" s="115">
        <v>69167</v>
      </c>
      <c r="K43" s="115">
        <v>92905</v>
      </c>
      <c r="L43" s="170">
        <v>129997</v>
      </c>
      <c r="M43" s="170">
        <v>176620</v>
      </c>
      <c r="N43" s="179">
        <v>186411</v>
      </c>
      <c r="O43" s="87"/>
      <c r="P43" s="87"/>
      <c r="Q43" s="181" t="s">
        <v>409</v>
      </c>
      <c r="R43" s="173">
        <v>3632</v>
      </c>
      <c r="S43" s="173">
        <v>2051</v>
      </c>
      <c r="T43" s="173">
        <v>4642</v>
      </c>
      <c r="U43" s="174">
        <v>6005</v>
      </c>
      <c r="V43" s="174">
        <v>26806</v>
      </c>
      <c r="W43" s="174">
        <f>11941+1+42+742+2924+19+489</f>
        <v>16158</v>
      </c>
      <c r="X43" s="184">
        <v>17500</v>
      </c>
      <c r="Y43" s="17"/>
      <c r="Z43" s="18"/>
      <c r="AA43" s="18"/>
      <c r="AB43" s="7"/>
      <c r="AC43" s="7"/>
      <c r="AD43" s="7"/>
      <c r="AE43" s="7"/>
      <c r="AF43" s="7"/>
      <c r="AG43" s="7"/>
      <c r="AH43" s="7"/>
      <c r="AI43" s="7"/>
      <c r="AJ43" s="7"/>
      <c r="AK43" s="7"/>
      <c r="AL43" s="7"/>
      <c r="AM43" s="7"/>
      <c r="AN43" s="7"/>
      <c r="AO43" s="7"/>
      <c r="AP43" s="7"/>
      <c r="AQ43" s="7"/>
      <c r="AR43" s="7"/>
      <c r="AS43" s="7"/>
      <c r="AT43" s="7"/>
      <c r="AU43" s="7"/>
      <c r="AV43" s="7"/>
      <c r="AW43" s="7"/>
    </row>
    <row r="44" spans="1:49" ht="25.5" customHeight="1">
      <c r="A44" s="7"/>
      <c r="B44" s="177">
        <v>18</v>
      </c>
      <c r="C44" s="167" t="s">
        <v>82</v>
      </c>
      <c r="D44" s="167" t="s">
        <v>311</v>
      </c>
      <c r="E44" s="167" t="s">
        <v>83</v>
      </c>
      <c r="F44" s="113" t="s">
        <v>84</v>
      </c>
      <c r="G44" s="112">
        <v>345</v>
      </c>
      <c r="H44" s="113">
        <v>386</v>
      </c>
      <c r="I44" s="113">
        <v>694</v>
      </c>
      <c r="J44" s="113">
        <v>645</v>
      </c>
      <c r="K44" s="113">
        <v>708</v>
      </c>
      <c r="L44" s="168">
        <v>935</v>
      </c>
      <c r="M44" s="168">
        <v>800</v>
      </c>
      <c r="N44" s="178"/>
      <c r="O44" s="87"/>
      <c r="P44" s="87"/>
      <c r="Q44" s="182" t="s">
        <v>518</v>
      </c>
      <c r="R44" s="175"/>
      <c r="S44" s="175"/>
      <c r="T44" s="175"/>
      <c r="U44" s="176"/>
      <c r="V44" s="176">
        <v>752</v>
      </c>
      <c r="W44" s="176">
        <f>6109+5896+2+8+249</f>
        <v>12264</v>
      </c>
      <c r="X44" s="185">
        <v>13283</v>
      </c>
      <c r="Y44" s="17"/>
      <c r="Z44" s="18"/>
      <c r="AA44" s="18"/>
      <c r="AB44" s="7"/>
      <c r="AC44" s="7"/>
      <c r="AD44" s="7"/>
      <c r="AE44" s="7"/>
      <c r="AF44" s="7"/>
      <c r="AG44" s="7"/>
      <c r="AH44" s="7"/>
      <c r="AI44" s="7"/>
      <c r="AJ44" s="7"/>
      <c r="AK44" s="7"/>
      <c r="AL44" s="7"/>
      <c r="AM44" s="7"/>
      <c r="AN44" s="7"/>
      <c r="AO44" s="7"/>
      <c r="AP44" s="7"/>
      <c r="AQ44" s="7"/>
      <c r="AR44" s="7"/>
      <c r="AS44" s="7"/>
      <c r="AT44" s="7"/>
      <c r="AU44" s="7"/>
      <c r="AV44" s="7"/>
      <c r="AW44" s="7"/>
    </row>
    <row r="45" spans="1:49" ht="25.5" customHeight="1" thickBot="1">
      <c r="A45" s="7"/>
      <c r="B45" s="180">
        <v>19</v>
      </c>
      <c r="C45" s="169" t="s">
        <v>85</v>
      </c>
      <c r="D45" s="169" t="s">
        <v>347</v>
      </c>
      <c r="E45" s="169" t="s">
        <v>35</v>
      </c>
      <c r="F45" s="115" t="s">
        <v>66</v>
      </c>
      <c r="G45" s="116">
        <v>270</v>
      </c>
      <c r="H45" s="115">
        <v>302</v>
      </c>
      <c r="I45" s="115"/>
      <c r="J45" s="115"/>
      <c r="K45" s="115"/>
      <c r="L45" s="170"/>
      <c r="M45" s="170"/>
      <c r="N45" s="179"/>
      <c r="O45" s="87"/>
      <c r="P45" s="87"/>
      <c r="Q45" s="186" t="s">
        <v>369</v>
      </c>
      <c r="R45" s="187">
        <f>SUM(R24:R43)</f>
        <v>412186</v>
      </c>
      <c r="S45" s="187">
        <f t="shared" ref="S45:U45" si="1">SUM(S24:S43)</f>
        <v>562369</v>
      </c>
      <c r="T45" s="187">
        <f t="shared" si="1"/>
        <v>722685</v>
      </c>
      <c r="U45" s="187">
        <f t="shared" si="1"/>
        <v>738023</v>
      </c>
      <c r="V45" s="187">
        <f>SUM(V24:V44)</f>
        <v>882753</v>
      </c>
      <c r="W45" s="187">
        <f>SUM(W24:W44)</f>
        <v>901711</v>
      </c>
      <c r="X45" s="188">
        <f>SUM(X24:X44)</f>
        <v>976622</v>
      </c>
      <c r="Y45" s="7"/>
      <c r="Z45" s="15"/>
      <c r="AA45" s="7"/>
      <c r="AB45" s="7"/>
      <c r="AC45" s="7"/>
      <c r="AD45" s="7"/>
      <c r="AE45" s="7"/>
      <c r="AF45" s="7"/>
      <c r="AG45" s="7"/>
      <c r="AH45" s="7"/>
      <c r="AI45" s="7"/>
      <c r="AJ45" s="7"/>
      <c r="AK45" s="7"/>
      <c r="AL45" s="7"/>
      <c r="AM45" s="7"/>
      <c r="AN45" s="7"/>
      <c r="AO45" s="7"/>
      <c r="AP45" s="7"/>
      <c r="AQ45" s="7"/>
      <c r="AR45" s="7"/>
      <c r="AS45" s="7"/>
      <c r="AT45" s="7"/>
      <c r="AU45" s="7"/>
      <c r="AV45" s="7"/>
      <c r="AW45" s="7"/>
    </row>
    <row r="46" spans="1:49" ht="25.5" customHeight="1" thickTop="1">
      <c r="A46" s="7"/>
      <c r="B46" s="177">
        <v>20</v>
      </c>
      <c r="C46" s="167" t="s">
        <v>86</v>
      </c>
      <c r="D46" s="167" t="s">
        <v>311</v>
      </c>
      <c r="E46" s="167" t="s">
        <v>32</v>
      </c>
      <c r="F46" s="113" t="s">
        <v>32</v>
      </c>
      <c r="G46" s="112">
        <v>248</v>
      </c>
      <c r="H46" s="113">
        <v>268</v>
      </c>
      <c r="I46" s="113">
        <v>272</v>
      </c>
      <c r="J46" s="113">
        <v>272</v>
      </c>
      <c r="K46" s="113"/>
      <c r="L46" s="168">
        <v>750</v>
      </c>
      <c r="M46" s="168"/>
      <c r="N46" s="178"/>
      <c r="O46" s="87"/>
      <c r="P46" s="87"/>
      <c r="Q46" s="87"/>
      <c r="R46" s="87"/>
      <c r="S46" s="87"/>
      <c r="T46" s="87"/>
      <c r="U46" s="87"/>
      <c r="V46" s="87"/>
      <c r="W46" s="87"/>
      <c r="X46" s="87"/>
      <c r="Y46" s="7"/>
      <c r="Z46" s="7"/>
      <c r="AA46" s="7"/>
      <c r="AB46" s="7"/>
      <c r="AC46" s="7"/>
      <c r="AD46" s="7"/>
      <c r="AE46" s="7"/>
      <c r="AF46" s="7"/>
      <c r="AG46" s="7"/>
      <c r="AH46" s="7"/>
      <c r="AI46" s="7"/>
      <c r="AJ46" s="7"/>
      <c r="AK46" s="7"/>
      <c r="AL46" s="7"/>
      <c r="AM46" s="7"/>
      <c r="AN46" s="7"/>
      <c r="AO46" s="7"/>
      <c r="AP46" s="7"/>
      <c r="AQ46" s="7"/>
      <c r="AR46" s="7"/>
      <c r="AS46" s="7"/>
      <c r="AT46" s="7"/>
      <c r="AU46" s="7"/>
      <c r="AV46" s="7"/>
      <c r="AW46" s="7"/>
    </row>
    <row r="47" spans="1:49" ht="25.5" customHeight="1" thickBot="1">
      <c r="A47" s="7"/>
      <c r="B47" s="180">
        <v>21</v>
      </c>
      <c r="C47" s="169" t="s">
        <v>327</v>
      </c>
      <c r="D47" s="169" t="s">
        <v>311</v>
      </c>
      <c r="E47" s="169" t="s">
        <v>34</v>
      </c>
      <c r="F47" s="115" t="s">
        <v>66</v>
      </c>
      <c r="G47" s="116">
        <v>200</v>
      </c>
      <c r="H47" s="115">
        <v>224</v>
      </c>
      <c r="I47" s="115">
        <v>3225</v>
      </c>
      <c r="J47" s="115">
        <v>3225</v>
      </c>
      <c r="K47" s="115"/>
      <c r="L47" s="170">
        <v>3977</v>
      </c>
      <c r="M47" s="170"/>
      <c r="N47" s="179">
        <v>6893</v>
      </c>
      <c r="O47" s="87"/>
      <c r="P47" s="87"/>
      <c r="Q47" s="87"/>
      <c r="R47" s="87"/>
      <c r="S47" s="87"/>
      <c r="T47" s="87"/>
      <c r="U47" s="87"/>
      <c r="V47" s="87"/>
      <c r="W47" s="87"/>
      <c r="X47" s="87"/>
      <c r="Y47" s="7"/>
      <c r="Z47" s="7"/>
      <c r="AA47" s="7"/>
      <c r="AB47" s="7"/>
      <c r="AC47" s="7"/>
      <c r="AD47" s="7"/>
      <c r="AE47" s="7"/>
      <c r="AF47" s="7"/>
      <c r="AG47" s="7"/>
      <c r="AH47" s="7"/>
      <c r="AI47" s="7"/>
      <c r="AJ47" s="7"/>
      <c r="AK47" s="7"/>
      <c r="AL47" s="7"/>
      <c r="AM47" s="7"/>
      <c r="AN47" s="7"/>
      <c r="AO47" s="7"/>
      <c r="AP47" s="7"/>
      <c r="AQ47" s="7"/>
      <c r="AR47" s="7"/>
      <c r="AS47" s="7"/>
      <c r="AT47" s="7"/>
      <c r="AU47" s="7"/>
      <c r="AV47" s="7"/>
      <c r="AW47" s="7"/>
    </row>
    <row r="48" spans="1:49" ht="25.5" customHeight="1" thickTop="1" thickBot="1">
      <c r="A48" s="7"/>
      <c r="B48" s="177">
        <v>22</v>
      </c>
      <c r="C48" s="167" t="s">
        <v>87</v>
      </c>
      <c r="D48" s="167" t="s">
        <v>308</v>
      </c>
      <c r="E48" s="167" t="s">
        <v>33</v>
      </c>
      <c r="F48" s="113" t="s">
        <v>88</v>
      </c>
      <c r="G48" s="112">
        <v>192</v>
      </c>
      <c r="H48" s="113">
        <v>215</v>
      </c>
      <c r="I48" s="113"/>
      <c r="J48" s="113"/>
      <c r="K48" s="113"/>
      <c r="L48" s="168"/>
      <c r="M48" s="168"/>
      <c r="N48" s="178"/>
      <c r="O48" s="87"/>
      <c r="P48" s="87"/>
      <c r="Q48" s="370" t="s">
        <v>531</v>
      </c>
      <c r="R48" s="370"/>
      <c r="S48" s="87"/>
      <c r="T48" s="87"/>
      <c r="U48" s="87"/>
      <c r="V48" s="87"/>
      <c r="W48" s="87"/>
      <c r="X48" s="87"/>
      <c r="Y48" s="87"/>
      <c r="Z48" s="7"/>
      <c r="AA48" s="7"/>
      <c r="AB48" s="7"/>
      <c r="AC48" s="7"/>
      <c r="AD48" s="7"/>
      <c r="AE48" s="7"/>
      <c r="AF48" s="7"/>
      <c r="AG48" s="7"/>
      <c r="AH48" s="7"/>
      <c r="AI48" s="7"/>
      <c r="AJ48" s="7"/>
      <c r="AK48" s="7"/>
      <c r="AL48" s="7"/>
      <c r="AM48" s="7"/>
      <c r="AN48" s="7"/>
      <c r="AO48" s="7"/>
      <c r="AP48" s="7"/>
      <c r="AQ48" s="7"/>
      <c r="AR48" s="7"/>
      <c r="AS48" s="7"/>
      <c r="AT48" s="7"/>
      <c r="AU48" s="7"/>
      <c r="AV48" s="7"/>
      <c r="AW48" s="7"/>
    </row>
    <row r="49" spans="1:49" ht="25.5" customHeight="1" thickTop="1" thickBot="1">
      <c r="A49" s="7"/>
      <c r="B49" s="180">
        <v>23</v>
      </c>
      <c r="C49" s="169" t="s">
        <v>89</v>
      </c>
      <c r="D49" s="169" t="s">
        <v>507</v>
      </c>
      <c r="E49" s="169" t="s">
        <v>36</v>
      </c>
      <c r="F49" s="115" t="s">
        <v>66</v>
      </c>
      <c r="G49" s="116">
        <v>160</v>
      </c>
      <c r="H49" s="115">
        <v>179</v>
      </c>
      <c r="I49" s="115"/>
      <c r="J49" s="115"/>
      <c r="K49" s="115"/>
      <c r="L49" s="170">
        <v>411</v>
      </c>
      <c r="M49" s="170">
        <v>450</v>
      </c>
      <c r="N49" s="179"/>
      <c r="O49" s="87"/>
      <c r="P49" s="87"/>
      <c r="Q49" s="201" t="s">
        <v>532</v>
      </c>
      <c r="R49" s="202" t="s">
        <v>533</v>
      </c>
      <c r="S49" s="87"/>
      <c r="T49" s="87"/>
      <c r="U49" s="87"/>
      <c r="V49" s="87"/>
      <c r="W49" s="87"/>
      <c r="X49" s="87"/>
      <c r="Y49" s="87"/>
      <c r="Z49" s="7"/>
      <c r="AA49" s="7"/>
      <c r="AB49" s="7"/>
      <c r="AC49" s="7"/>
      <c r="AD49" s="7"/>
      <c r="AE49" s="7"/>
      <c r="AF49" s="7"/>
      <c r="AG49" s="7"/>
      <c r="AH49" s="7"/>
      <c r="AI49" s="7"/>
      <c r="AJ49" s="7"/>
      <c r="AK49" s="7"/>
      <c r="AL49" s="7"/>
      <c r="AM49" s="7"/>
      <c r="AN49" s="7"/>
      <c r="AO49" s="7"/>
      <c r="AP49" s="7"/>
      <c r="AQ49" s="7"/>
      <c r="AR49" s="7"/>
      <c r="AS49" s="7"/>
      <c r="AT49" s="7"/>
      <c r="AU49" s="7"/>
      <c r="AV49" s="7"/>
      <c r="AW49" s="7"/>
    </row>
    <row r="50" spans="1:49" ht="25.5" customHeight="1" thickTop="1">
      <c r="A50" s="7"/>
      <c r="B50" s="361">
        <v>24</v>
      </c>
      <c r="C50" s="167" t="s">
        <v>90</v>
      </c>
      <c r="D50" s="167" t="s">
        <v>310</v>
      </c>
      <c r="E50" s="358" t="s">
        <v>91</v>
      </c>
      <c r="F50" s="363" t="s">
        <v>70</v>
      </c>
      <c r="G50" s="112">
        <v>69</v>
      </c>
      <c r="H50" s="113">
        <v>77</v>
      </c>
      <c r="I50" s="113"/>
      <c r="J50" s="113"/>
      <c r="K50" s="113"/>
      <c r="L50" s="168"/>
      <c r="M50" s="168"/>
      <c r="N50" s="178"/>
      <c r="O50" s="87"/>
      <c r="P50" s="87"/>
      <c r="Q50" s="199">
        <v>2015</v>
      </c>
      <c r="R50" s="200">
        <v>1.8872226922353827</v>
      </c>
      <c r="S50" s="87"/>
      <c r="T50" s="87"/>
      <c r="U50" s="87"/>
      <c r="V50" s="87"/>
      <c r="W50" s="87"/>
      <c r="X50" s="87"/>
      <c r="Y50" s="87"/>
      <c r="Z50" s="7"/>
      <c r="AA50" s="7"/>
      <c r="AB50" s="7"/>
      <c r="AC50" s="7"/>
      <c r="AD50" s="7"/>
      <c r="AE50" s="7"/>
      <c r="AF50" s="7"/>
      <c r="AG50" s="7"/>
      <c r="AH50" s="7"/>
      <c r="AI50" s="7"/>
      <c r="AJ50" s="7"/>
      <c r="AK50" s="7"/>
      <c r="AL50" s="7"/>
      <c r="AM50" s="7"/>
      <c r="AN50" s="7"/>
      <c r="AO50" s="7"/>
      <c r="AP50" s="7"/>
      <c r="AQ50" s="7"/>
      <c r="AR50" s="7"/>
      <c r="AS50" s="7"/>
      <c r="AT50" s="7"/>
      <c r="AU50" s="7"/>
      <c r="AV50" s="7"/>
      <c r="AW50" s="7"/>
    </row>
    <row r="51" spans="1:49" ht="25.5" customHeight="1">
      <c r="A51" s="7"/>
      <c r="B51" s="360"/>
      <c r="C51" s="169" t="s">
        <v>92</v>
      </c>
      <c r="D51" s="169" t="s">
        <v>347</v>
      </c>
      <c r="E51" s="359"/>
      <c r="F51" s="362"/>
      <c r="G51" s="116">
        <v>48</v>
      </c>
      <c r="H51" s="115">
        <v>53</v>
      </c>
      <c r="I51" s="115"/>
      <c r="J51" s="115"/>
      <c r="K51" s="115"/>
      <c r="L51" s="170"/>
      <c r="M51" s="170"/>
      <c r="N51" s="179"/>
      <c r="O51" s="87"/>
      <c r="P51" s="87"/>
      <c r="Q51" s="190">
        <v>2016</v>
      </c>
      <c r="R51" s="191">
        <v>4.5392717780768175</v>
      </c>
      <c r="S51" s="87"/>
      <c r="T51" s="87"/>
      <c r="U51" s="87"/>
      <c r="V51" s="87"/>
      <c r="W51" s="87"/>
      <c r="X51" s="87"/>
      <c r="Y51" s="87"/>
      <c r="Z51" s="7"/>
      <c r="AA51" s="7"/>
      <c r="AB51" s="7"/>
      <c r="AC51" s="7"/>
      <c r="AD51" s="7"/>
      <c r="AE51" s="7"/>
      <c r="AF51" s="7"/>
      <c r="AG51" s="7"/>
      <c r="AH51" s="7"/>
      <c r="AI51" s="7"/>
      <c r="AJ51" s="7"/>
      <c r="AK51" s="7"/>
      <c r="AL51" s="7"/>
      <c r="AM51" s="7"/>
      <c r="AN51" s="7"/>
      <c r="AO51" s="7"/>
      <c r="AP51" s="7"/>
      <c r="AQ51" s="7"/>
      <c r="AR51" s="7"/>
      <c r="AS51" s="7"/>
      <c r="AT51" s="7"/>
      <c r="AU51" s="7"/>
      <c r="AV51" s="7"/>
      <c r="AW51" s="7"/>
    </row>
    <row r="52" spans="1:49" ht="25.5" customHeight="1">
      <c r="A52" s="7"/>
      <c r="B52" s="177">
        <v>25</v>
      </c>
      <c r="C52" s="167" t="s">
        <v>93</v>
      </c>
      <c r="D52" s="167" t="s">
        <v>311</v>
      </c>
      <c r="E52" s="167" t="s">
        <v>31</v>
      </c>
      <c r="F52" s="113" t="s">
        <v>94</v>
      </c>
      <c r="G52" s="112">
        <v>104</v>
      </c>
      <c r="H52" s="113">
        <v>116</v>
      </c>
      <c r="I52" s="113"/>
      <c r="J52" s="113"/>
      <c r="K52" s="113"/>
      <c r="L52" s="168"/>
      <c r="M52" s="168"/>
      <c r="N52" s="178"/>
      <c r="O52" s="87"/>
      <c r="P52" s="87"/>
      <c r="Q52" s="189">
        <v>2017</v>
      </c>
      <c r="R52" s="192">
        <v>4.8699528883724339</v>
      </c>
      <c r="S52" s="87"/>
      <c r="T52" s="87"/>
      <c r="U52" s="87"/>
      <c r="V52" s="87"/>
      <c r="W52" s="87"/>
      <c r="X52" s="87"/>
      <c r="Y52" s="87"/>
      <c r="Z52" s="7"/>
      <c r="AA52" s="7"/>
      <c r="AB52" s="7"/>
      <c r="AC52" s="7"/>
      <c r="AD52" s="7"/>
      <c r="AE52" s="7"/>
      <c r="AF52" s="7"/>
      <c r="AG52" s="7"/>
      <c r="AH52" s="7"/>
      <c r="AI52" s="7"/>
      <c r="AJ52" s="7"/>
      <c r="AK52" s="7"/>
      <c r="AL52" s="7"/>
      <c r="AM52" s="7"/>
      <c r="AN52" s="7"/>
      <c r="AO52" s="7"/>
      <c r="AP52" s="7"/>
      <c r="AQ52" s="7"/>
      <c r="AR52" s="7"/>
      <c r="AS52" s="7"/>
      <c r="AT52" s="7"/>
      <c r="AU52" s="7"/>
      <c r="AV52" s="7"/>
      <c r="AW52" s="7"/>
    </row>
    <row r="53" spans="1:49" ht="25.5" customHeight="1">
      <c r="A53" s="7"/>
      <c r="B53" s="180">
        <v>26</v>
      </c>
      <c r="C53" s="169" t="s">
        <v>95</v>
      </c>
      <c r="D53" s="169" t="s">
        <v>311</v>
      </c>
      <c r="E53" s="169" t="s">
        <v>96</v>
      </c>
      <c r="F53" s="115" t="s">
        <v>66</v>
      </c>
      <c r="G53" s="116">
        <v>102</v>
      </c>
      <c r="H53" s="115">
        <v>114</v>
      </c>
      <c r="I53" s="115"/>
      <c r="J53" s="115"/>
      <c r="K53" s="115"/>
      <c r="L53" s="170"/>
      <c r="M53" s="170"/>
      <c r="N53" s="179"/>
      <c r="O53" s="87"/>
      <c r="P53" s="87"/>
      <c r="Q53" s="190">
        <v>2018</v>
      </c>
      <c r="R53" s="191">
        <v>12.034152209536741</v>
      </c>
      <c r="S53" s="87"/>
      <c r="T53" s="87"/>
      <c r="U53" s="87"/>
      <c r="V53" s="87"/>
      <c r="W53" s="87"/>
      <c r="X53" s="87"/>
      <c r="Y53" s="87"/>
      <c r="Z53" s="7"/>
      <c r="AA53" s="7"/>
      <c r="AB53" s="7"/>
      <c r="AC53" s="7"/>
      <c r="AD53" s="7"/>
      <c r="AE53" s="7"/>
      <c r="AF53" s="7"/>
      <c r="AG53" s="7"/>
      <c r="AH53" s="7"/>
      <c r="AI53" s="7"/>
      <c r="AJ53" s="7"/>
      <c r="AK53" s="7"/>
      <c r="AL53" s="7"/>
      <c r="AM53" s="7"/>
      <c r="AN53" s="7"/>
      <c r="AO53" s="7"/>
      <c r="AP53" s="7"/>
      <c r="AQ53" s="7"/>
      <c r="AR53" s="7"/>
      <c r="AS53" s="7"/>
      <c r="AT53" s="7"/>
      <c r="AU53" s="7"/>
      <c r="AV53" s="7"/>
      <c r="AW53" s="7"/>
    </row>
    <row r="54" spans="1:49" ht="25.5" customHeight="1">
      <c r="A54" s="7"/>
      <c r="B54" s="177">
        <v>27</v>
      </c>
      <c r="C54" s="167" t="s">
        <v>97</v>
      </c>
      <c r="D54" s="167" t="s">
        <v>507</v>
      </c>
      <c r="E54" s="167" t="s">
        <v>98</v>
      </c>
      <c r="F54" s="113" t="s">
        <v>66</v>
      </c>
      <c r="G54" s="112">
        <v>97</v>
      </c>
      <c r="H54" s="113">
        <v>108</v>
      </c>
      <c r="I54" s="113"/>
      <c r="J54" s="113"/>
      <c r="K54" s="113">
        <v>804</v>
      </c>
      <c r="L54" s="168">
        <v>1163</v>
      </c>
      <c r="M54" s="168"/>
      <c r="N54" s="178"/>
      <c r="O54" s="87"/>
      <c r="P54" s="87"/>
      <c r="Q54" s="189">
        <v>2019</v>
      </c>
      <c r="R54" s="192">
        <v>30.047955737443171</v>
      </c>
      <c r="S54" s="87"/>
      <c r="T54" s="87"/>
      <c r="U54" s="87"/>
      <c r="V54" s="87"/>
      <c r="W54" s="87"/>
      <c r="X54" s="87"/>
      <c r="Y54" s="87"/>
      <c r="Z54" s="7"/>
      <c r="AA54" s="7"/>
      <c r="AB54" s="7"/>
      <c r="AC54" s="7"/>
      <c r="AD54" s="7"/>
      <c r="AE54" s="7"/>
      <c r="AF54" s="7"/>
      <c r="AG54" s="7"/>
      <c r="AH54" s="7"/>
      <c r="AI54" s="7"/>
      <c r="AJ54" s="7"/>
      <c r="AK54" s="7"/>
      <c r="AL54" s="7"/>
      <c r="AM54" s="7"/>
      <c r="AN54" s="7"/>
      <c r="AO54" s="7"/>
      <c r="AP54" s="7"/>
      <c r="AQ54" s="7"/>
      <c r="AR54" s="7"/>
      <c r="AS54" s="7"/>
      <c r="AT54" s="7"/>
      <c r="AU54" s="7"/>
      <c r="AV54" s="7"/>
      <c r="AW54" s="7"/>
    </row>
    <row r="55" spans="1:49" ht="25.5" customHeight="1">
      <c r="A55" s="7"/>
      <c r="B55" s="360">
        <v>28</v>
      </c>
      <c r="C55" s="359" t="s">
        <v>341</v>
      </c>
      <c r="D55" s="169" t="s">
        <v>347</v>
      </c>
      <c r="E55" s="169" t="s">
        <v>99</v>
      </c>
      <c r="F55" s="115" t="s">
        <v>100</v>
      </c>
      <c r="G55" s="116">
        <v>70</v>
      </c>
      <c r="H55" s="115">
        <v>78</v>
      </c>
      <c r="I55" s="115">
        <v>1286</v>
      </c>
      <c r="J55" s="115">
        <v>699</v>
      </c>
      <c r="K55" s="115"/>
      <c r="L55" s="170">
        <v>1896</v>
      </c>
      <c r="M55" s="170"/>
      <c r="N55" s="179"/>
      <c r="O55" s="87"/>
      <c r="P55" s="87"/>
      <c r="Q55" s="190">
        <v>2020</v>
      </c>
      <c r="R55" s="191">
        <v>70.13</v>
      </c>
      <c r="S55" s="87"/>
      <c r="T55" s="87"/>
      <c r="U55" s="87"/>
      <c r="V55" s="87"/>
      <c r="W55" s="87"/>
      <c r="X55" s="87"/>
      <c r="Y55" s="87"/>
      <c r="Z55" s="7"/>
      <c r="AA55" s="7"/>
      <c r="AB55" s="7"/>
      <c r="AC55" s="7"/>
      <c r="AD55" s="7"/>
      <c r="AE55" s="7"/>
      <c r="AF55" s="7"/>
      <c r="AG55" s="7"/>
      <c r="AH55" s="7"/>
      <c r="AI55" s="7"/>
      <c r="AJ55" s="7"/>
      <c r="AK55" s="7"/>
      <c r="AL55" s="7"/>
      <c r="AM55" s="7"/>
      <c r="AN55" s="7"/>
      <c r="AO55" s="7"/>
      <c r="AP55" s="7"/>
      <c r="AQ55" s="7"/>
      <c r="AR55" s="7"/>
      <c r="AS55" s="7"/>
      <c r="AT55" s="7"/>
      <c r="AU55" s="7"/>
      <c r="AV55" s="7"/>
      <c r="AW55" s="7"/>
    </row>
    <row r="56" spans="1:49" ht="25.5" customHeight="1">
      <c r="A56" s="7"/>
      <c r="B56" s="361"/>
      <c r="C56" s="358"/>
      <c r="D56" s="167" t="s">
        <v>311</v>
      </c>
      <c r="E56" s="167"/>
      <c r="F56" s="113"/>
      <c r="G56" s="112"/>
      <c r="H56" s="113"/>
      <c r="I56" s="113"/>
      <c r="J56" s="113">
        <v>580</v>
      </c>
      <c r="K56" s="113"/>
      <c r="L56" s="168">
        <v>1856</v>
      </c>
      <c r="M56" s="168"/>
      <c r="N56" s="178"/>
      <c r="O56" s="87"/>
      <c r="P56" s="87"/>
      <c r="Q56" s="189">
        <v>2021</v>
      </c>
      <c r="R56" s="192">
        <v>93.48</v>
      </c>
      <c r="S56" s="87"/>
      <c r="T56" s="87"/>
      <c r="U56" s="87"/>
      <c r="V56" s="87"/>
      <c r="W56" s="87"/>
      <c r="X56" s="87"/>
      <c r="Y56" s="87"/>
      <c r="Z56" s="7"/>
      <c r="AA56" s="7"/>
      <c r="AB56" s="7"/>
      <c r="AC56" s="7"/>
      <c r="AD56" s="7"/>
      <c r="AE56" s="7"/>
      <c r="AF56" s="7"/>
      <c r="AG56" s="7"/>
      <c r="AH56" s="7"/>
      <c r="AI56" s="7"/>
      <c r="AJ56" s="7"/>
      <c r="AK56" s="7"/>
      <c r="AL56" s="7"/>
      <c r="AM56" s="7"/>
      <c r="AN56" s="7"/>
      <c r="AO56" s="7"/>
      <c r="AP56" s="7"/>
      <c r="AQ56" s="7"/>
      <c r="AR56" s="7"/>
      <c r="AS56" s="7"/>
      <c r="AT56" s="7"/>
      <c r="AU56" s="7"/>
      <c r="AV56" s="7"/>
      <c r="AW56" s="7"/>
    </row>
    <row r="57" spans="1:49" ht="25.5" customHeight="1">
      <c r="A57" s="7"/>
      <c r="B57" s="180">
        <v>29</v>
      </c>
      <c r="C57" s="169" t="s">
        <v>101</v>
      </c>
      <c r="D57" s="169" t="s">
        <v>311</v>
      </c>
      <c r="E57" s="169" t="s">
        <v>102</v>
      </c>
      <c r="F57" s="115" t="s">
        <v>66</v>
      </c>
      <c r="G57" s="116">
        <v>68</v>
      </c>
      <c r="H57" s="115">
        <v>76</v>
      </c>
      <c r="I57" s="115"/>
      <c r="J57" s="115"/>
      <c r="K57" s="115"/>
      <c r="L57" s="170"/>
      <c r="M57" s="170"/>
      <c r="N57" s="179"/>
      <c r="O57" s="87"/>
      <c r="P57" s="87"/>
      <c r="Q57" s="190">
        <v>2022</v>
      </c>
      <c r="R57" s="191">
        <v>115.66</v>
      </c>
      <c r="S57" s="87"/>
      <c r="T57" s="87"/>
      <c r="U57" s="87"/>
      <c r="V57" s="87"/>
      <c r="W57" s="87"/>
      <c r="X57" s="87"/>
      <c r="Y57" s="87"/>
      <c r="Z57" s="7"/>
      <c r="AA57" s="7"/>
      <c r="AB57" s="7"/>
      <c r="AC57" s="7"/>
      <c r="AD57" s="7"/>
      <c r="AE57" s="7"/>
      <c r="AF57" s="7"/>
      <c r="AG57" s="7"/>
      <c r="AH57" s="7"/>
      <c r="AI57" s="7"/>
      <c r="AJ57" s="7"/>
      <c r="AK57" s="7"/>
      <c r="AL57" s="7"/>
      <c r="AM57" s="7"/>
      <c r="AN57" s="7"/>
      <c r="AO57" s="7"/>
      <c r="AP57" s="7"/>
      <c r="AQ57" s="7"/>
      <c r="AR57" s="7"/>
      <c r="AS57" s="7"/>
      <c r="AT57" s="7"/>
      <c r="AU57" s="7"/>
      <c r="AV57" s="7"/>
      <c r="AW57" s="7"/>
    </row>
    <row r="58" spans="1:49" ht="25.5" customHeight="1">
      <c r="A58" s="7"/>
      <c r="B58" s="177">
        <v>30</v>
      </c>
      <c r="C58" s="167" t="s">
        <v>103</v>
      </c>
      <c r="D58" s="167" t="s">
        <v>347</v>
      </c>
      <c r="E58" s="167" t="s">
        <v>30</v>
      </c>
      <c r="F58" s="113" t="s">
        <v>30</v>
      </c>
      <c r="G58" s="112">
        <v>62</v>
      </c>
      <c r="H58" s="113">
        <v>69</v>
      </c>
      <c r="I58" s="113"/>
      <c r="J58" s="113"/>
      <c r="K58" s="113"/>
      <c r="L58" s="168"/>
      <c r="M58" s="168"/>
      <c r="N58" s="178"/>
      <c r="O58" s="87"/>
      <c r="P58" s="87"/>
      <c r="Q58" s="189">
        <v>2023</v>
      </c>
      <c r="R58" s="192">
        <v>161.82</v>
      </c>
      <c r="S58" s="87"/>
      <c r="T58" s="87"/>
      <c r="U58" s="87"/>
      <c r="V58" s="87"/>
      <c r="W58" s="87"/>
      <c r="X58" s="87"/>
      <c r="Y58" s="87"/>
      <c r="Z58" s="7"/>
      <c r="AA58" s="7"/>
      <c r="AB58" s="7"/>
      <c r="AC58" s="7"/>
      <c r="AD58" s="7"/>
      <c r="AE58" s="7"/>
      <c r="AF58" s="7"/>
      <c r="AG58" s="7"/>
      <c r="AH58" s="7"/>
      <c r="AI58" s="7"/>
      <c r="AJ58" s="7"/>
      <c r="AK58" s="7"/>
      <c r="AL58" s="7"/>
      <c r="AM58" s="7"/>
      <c r="AN58" s="7"/>
      <c r="AO58" s="7"/>
      <c r="AP58" s="7"/>
      <c r="AQ58" s="7"/>
      <c r="AR58" s="7"/>
      <c r="AS58" s="7"/>
      <c r="AT58" s="7"/>
      <c r="AU58" s="7"/>
      <c r="AV58" s="7"/>
      <c r="AW58" s="7"/>
    </row>
    <row r="59" spans="1:49" ht="25.5" customHeight="1">
      <c r="A59" s="7"/>
      <c r="B59" s="180">
        <v>31</v>
      </c>
      <c r="C59" s="169" t="s">
        <v>387</v>
      </c>
      <c r="D59" s="169" t="s">
        <v>311</v>
      </c>
      <c r="E59" s="169" t="s">
        <v>104</v>
      </c>
      <c r="F59" s="115" t="s">
        <v>62</v>
      </c>
      <c r="G59" s="116">
        <v>47</v>
      </c>
      <c r="H59" s="115">
        <v>52</v>
      </c>
      <c r="I59" s="115">
        <v>16</v>
      </c>
      <c r="J59" s="115"/>
      <c r="K59" s="115"/>
      <c r="L59" s="170"/>
      <c r="M59" s="170"/>
      <c r="N59" s="179"/>
      <c r="O59" s="87"/>
      <c r="P59" s="87"/>
      <c r="Q59" s="190">
        <v>2024</v>
      </c>
      <c r="R59" s="191">
        <v>177.18</v>
      </c>
      <c r="S59" s="87"/>
      <c r="T59" s="87"/>
      <c r="U59" s="87"/>
      <c r="V59" s="87"/>
      <c r="W59" s="87"/>
      <c r="X59" s="87"/>
      <c r="Y59" s="87"/>
      <c r="Z59" s="7"/>
      <c r="AA59" s="7"/>
      <c r="AB59" s="7"/>
      <c r="AC59" s="7"/>
      <c r="AD59" s="7"/>
      <c r="AE59" s="7"/>
      <c r="AF59" s="7"/>
      <c r="AG59" s="7"/>
      <c r="AH59" s="7"/>
      <c r="AI59" s="7"/>
      <c r="AJ59" s="7"/>
      <c r="AK59" s="7"/>
      <c r="AL59" s="7"/>
      <c r="AM59" s="7"/>
      <c r="AN59" s="7"/>
      <c r="AO59" s="7"/>
      <c r="AP59" s="7"/>
      <c r="AQ59" s="7"/>
      <c r="AR59" s="7"/>
      <c r="AS59" s="7"/>
      <c r="AT59" s="7"/>
      <c r="AU59" s="7"/>
      <c r="AV59" s="7"/>
      <c r="AW59" s="7"/>
    </row>
    <row r="60" spans="1:49" ht="25.5" customHeight="1" thickBot="1">
      <c r="A60" s="7"/>
      <c r="B60" s="177">
        <v>32</v>
      </c>
      <c r="C60" s="167" t="s">
        <v>105</v>
      </c>
      <c r="D60" s="167" t="s">
        <v>311</v>
      </c>
      <c r="E60" s="167" t="s">
        <v>460</v>
      </c>
      <c r="F60" s="113" t="s">
        <v>106</v>
      </c>
      <c r="G60" s="112">
        <v>31</v>
      </c>
      <c r="H60" s="113">
        <v>34</v>
      </c>
      <c r="I60" s="113">
        <v>61</v>
      </c>
      <c r="J60" s="113">
        <v>162</v>
      </c>
      <c r="K60" s="113">
        <v>266</v>
      </c>
      <c r="L60" s="168">
        <v>432</v>
      </c>
      <c r="M60" s="168">
        <v>255</v>
      </c>
      <c r="N60" s="178"/>
      <c r="O60" s="87"/>
      <c r="P60" s="87"/>
      <c r="Q60" s="193">
        <v>2025</v>
      </c>
      <c r="R60" s="194">
        <v>217.13</v>
      </c>
      <c r="S60" s="87"/>
      <c r="T60" s="87"/>
      <c r="U60" s="87"/>
      <c r="V60" s="87"/>
      <c r="W60" s="87"/>
      <c r="X60" s="87"/>
      <c r="Y60" s="87"/>
      <c r="Z60" s="7"/>
      <c r="AA60" s="7"/>
      <c r="AB60" s="7"/>
      <c r="AC60" s="7"/>
      <c r="AD60" s="7"/>
      <c r="AE60" s="7"/>
      <c r="AF60" s="7"/>
      <c r="AG60" s="7"/>
      <c r="AH60" s="7"/>
      <c r="AI60" s="7"/>
      <c r="AJ60" s="7"/>
      <c r="AK60" s="7"/>
      <c r="AL60" s="7"/>
      <c r="AM60" s="7"/>
      <c r="AN60" s="7"/>
      <c r="AO60" s="7"/>
      <c r="AP60" s="7"/>
      <c r="AQ60" s="7"/>
      <c r="AR60" s="7"/>
      <c r="AS60" s="7"/>
      <c r="AT60" s="7"/>
      <c r="AU60" s="7"/>
      <c r="AV60" s="7"/>
      <c r="AW60" s="7"/>
    </row>
    <row r="61" spans="1:49" ht="25.5" customHeight="1" thickTop="1">
      <c r="A61" s="7"/>
      <c r="B61" s="180">
        <v>33</v>
      </c>
      <c r="C61" s="169" t="s">
        <v>107</v>
      </c>
      <c r="D61" s="169" t="s">
        <v>311</v>
      </c>
      <c r="E61" s="169" t="s">
        <v>34</v>
      </c>
      <c r="F61" s="115" t="s">
        <v>66</v>
      </c>
      <c r="G61" s="116">
        <v>28</v>
      </c>
      <c r="H61" s="115">
        <v>31</v>
      </c>
      <c r="I61" s="115"/>
      <c r="J61" s="115"/>
      <c r="K61" s="115"/>
      <c r="L61" s="170"/>
      <c r="M61" s="170"/>
      <c r="N61" s="179"/>
      <c r="O61" s="87"/>
      <c r="P61" s="87"/>
      <c r="Q61" s="87"/>
      <c r="R61" s="87"/>
      <c r="S61" s="87"/>
      <c r="T61" s="87"/>
      <c r="U61" s="87"/>
      <c r="V61" s="87"/>
      <c r="W61" s="87"/>
      <c r="X61" s="87"/>
      <c r="Y61" s="87"/>
      <c r="Z61" s="7"/>
      <c r="AA61" s="7"/>
      <c r="AB61" s="7"/>
      <c r="AC61" s="7"/>
      <c r="AD61" s="7"/>
      <c r="AE61" s="7"/>
      <c r="AF61" s="7"/>
      <c r="AG61" s="7"/>
      <c r="AH61" s="7"/>
      <c r="AI61" s="7"/>
      <c r="AJ61" s="7"/>
      <c r="AK61" s="7"/>
      <c r="AL61" s="7"/>
      <c r="AM61" s="7"/>
      <c r="AN61" s="7"/>
      <c r="AO61" s="7"/>
      <c r="AP61" s="7"/>
      <c r="AQ61" s="7"/>
      <c r="AR61" s="7"/>
      <c r="AS61" s="7"/>
      <c r="AT61" s="7"/>
      <c r="AU61" s="7"/>
      <c r="AV61" s="7"/>
      <c r="AW61" s="7"/>
    </row>
    <row r="62" spans="1:49" ht="25.5" customHeight="1">
      <c r="A62" s="7"/>
      <c r="B62" s="361">
        <v>34</v>
      </c>
      <c r="C62" s="167" t="s">
        <v>108</v>
      </c>
      <c r="D62" s="167" t="s">
        <v>311</v>
      </c>
      <c r="E62" s="358" t="s">
        <v>109</v>
      </c>
      <c r="F62" s="363" t="s">
        <v>110</v>
      </c>
      <c r="G62" s="112">
        <v>10</v>
      </c>
      <c r="H62" s="113">
        <v>11</v>
      </c>
      <c r="I62" s="113">
        <v>1</v>
      </c>
      <c r="J62" s="113">
        <v>1</v>
      </c>
      <c r="K62" s="113">
        <v>1</v>
      </c>
      <c r="L62" s="168">
        <v>1</v>
      </c>
      <c r="M62" s="168"/>
      <c r="N62" s="178"/>
      <c r="O62" s="87"/>
      <c r="P62" s="87"/>
      <c r="Q62" s="87"/>
      <c r="R62" s="87"/>
      <c r="S62" s="87"/>
      <c r="T62" s="87"/>
      <c r="U62" s="87"/>
      <c r="V62" s="87"/>
      <c r="W62" s="87"/>
      <c r="X62" s="87"/>
      <c r="Y62" s="87"/>
      <c r="Z62" s="7"/>
      <c r="AA62" s="7"/>
      <c r="AB62" s="7"/>
      <c r="AC62" s="7"/>
      <c r="AD62" s="7"/>
      <c r="AE62" s="7"/>
      <c r="AF62" s="7"/>
      <c r="AG62" s="7"/>
      <c r="AH62" s="7"/>
      <c r="AI62" s="7"/>
      <c r="AJ62" s="7"/>
      <c r="AK62" s="7"/>
      <c r="AL62" s="7"/>
      <c r="AM62" s="7"/>
      <c r="AN62" s="7"/>
      <c r="AO62" s="7"/>
      <c r="AP62" s="7"/>
      <c r="AQ62" s="7"/>
      <c r="AR62" s="7"/>
      <c r="AS62" s="7"/>
      <c r="AT62" s="7"/>
      <c r="AU62" s="7"/>
      <c r="AV62" s="7"/>
      <c r="AW62" s="7"/>
    </row>
    <row r="63" spans="1:49" ht="25.5" customHeight="1">
      <c r="A63" s="7"/>
      <c r="B63" s="360"/>
      <c r="C63" s="169" t="s">
        <v>111</v>
      </c>
      <c r="D63" s="169" t="s">
        <v>347</v>
      </c>
      <c r="E63" s="359"/>
      <c r="F63" s="362"/>
      <c r="G63" s="116">
        <v>6</v>
      </c>
      <c r="H63" s="115">
        <v>6</v>
      </c>
      <c r="I63" s="115">
        <v>15</v>
      </c>
      <c r="J63" s="115">
        <v>15</v>
      </c>
      <c r="K63" s="115">
        <v>15</v>
      </c>
      <c r="L63" s="170">
        <v>15</v>
      </c>
      <c r="M63" s="170"/>
      <c r="N63" s="179"/>
      <c r="O63" s="87"/>
      <c r="P63" s="87"/>
      <c r="Q63" s="87"/>
      <c r="R63" s="87"/>
      <c r="S63" s="87"/>
      <c r="T63" s="87"/>
      <c r="U63" s="87"/>
      <c r="V63" s="87"/>
      <c r="W63" s="87"/>
      <c r="X63" s="87"/>
      <c r="Y63" s="87"/>
      <c r="Z63" s="7"/>
      <c r="AA63" s="7"/>
      <c r="AB63" s="7"/>
      <c r="AC63" s="7"/>
      <c r="AD63" s="7"/>
      <c r="AE63" s="7"/>
      <c r="AF63" s="7"/>
      <c r="AG63" s="7"/>
      <c r="AH63" s="7"/>
      <c r="AI63" s="7"/>
      <c r="AJ63" s="7"/>
      <c r="AK63" s="7"/>
      <c r="AL63" s="7"/>
      <c r="AM63" s="7"/>
      <c r="AN63" s="7"/>
      <c r="AO63" s="7"/>
      <c r="AP63" s="7"/>
      <c r="AQ63" s="7"/>
      <c r="AR63" s="7"/>
      <c r="AS63" s="7"/>
      <c r="AT63" s="7"/>
      <c r="AU63" s="7"/>
      <c r="AV63" s="7"/>
      <c r="AW63" s="7"/>
    </row>
    <row r="64" spans="1:49" ht="25.5" customHeight="1">
      <c r="A64" s="7"/>
      <c r="B64" s="177">
        <v>35</v>
      </c>
      <c r="C64" s="167" t="s">
        <v>112</v>
      </c>
      <c r="D64" s="167" t="s">
        <v>367</v>
      </c>
      <c r="E64" s="110" t="s">
        <v>113</v>
      </c>
      <c r="F64" s="113" t="s">
        <v>114</v>
      </c>
      <c r="G64" s="112">
        <v>8</v>
      </c>
      <c r="H64" s="113">
        <v>8</v>
      </c>
      <c r="I64" s="113">
        <v>8</v>
      </c>
      <c r="J64" s="113">
        <v>8</v>
      </c>
      <c r="K64" s="113"/>
      <c r="L64" s="168">
        <v>20</v>
      </c>
      <c r="M64" s="168"/>
      <c r="N64" s="178"/>
      <c r="O64" s="87"/>
      <c r="P64" s="87"/>
      <c r="Q64" s="87"/>
      <c r="R64" s="87"/>
      <c r="S64" s="87"/>
      <c r="T64" s="87"/>
      <c r="U64" s="87"/>
      <c r="V64" s="87"/>
      <c r="W64" s="87"/>
      <c r="X64" s="87"/>
      <c r="Y64" s="87"/>
      <c r="Z64" s="7"/>
      <c r="AA64" s="7"/>
      <c r="AB64" s="7"/>
      <c r="AC64" s="7"/>
      <c r="AD64" s="7"/>
      <c r="AE64" s="7"/>
      <c r="AF64" s="7"/>
      <c r="AG64" s="7"/>
      <c r="AH64" s="7"/>
      <c r="AI64" s="7"/>
      <c r="AJ64" s="7"/>
      <c r="AK64" s="7"/>
      <c r="AL64" s="7"/>
      <c r="AM64" s="7"/>
      <c r="AN64" s="7"/>
      <c r="AO64" s="7"/>
      <c r="AP64" s="7"/>
      <c r="AQ64" s="7"/>
      <c r="AR64" s="7"/>
      <c r="AS64" s="7"/>
      <c r="AT64" s="7"/>
      <c r="AU64" s="7"/>
      <c r="AV64" s="7"/>
      <c r="AW64" s="7"/>
    </row>
    <row r="65" spans="1:49" ht="25.5" customHeight="1">
      <c r="A65" s="7"/>
      <c r="B65" s="180">
        <v>36</v>
      </c>
      <c r="C65" s="169" t="s">
        <v>115</v>
      </c>
      <c r="D65" s="169" t="s">
        <v>347</v>
      </c>
      <c r="E65" s="169" t="s">
        <v>116</v>
      </c>
      <c r="F65" s="115" t="s">
        <v>110</v>
      </c>
      <c r="G65" s="116">
        <v>8</v>
      </c>
      <c r="H65" s="115">
        <v>8</v>
      </c>
      <c r="I65" s="115">
        <v>8</v>
      </c>
      <c r="J65" s="115">
        <v>8</v>
      </c>
      <c r="K65" s="115"/>
      <c r="L65" s="170"/>
      <c r="M65" s="170"/>
      <c r="N65" s="179"/>
      <c r="O65" s="87"/>
      <c r="P65" s="87"/>
      <c r="Q65" s="87"/>
      <c r="R65" s="87"/>
      <c r="S65" s="87"/>
      <c r="T65" s="87"/>
      <c r="U65" s="87"/>
      <c r="V65" s="87"/>
      <c r="W65" s="87"/>
      <c r="X65" s="87"/>
      <c r="Y65" s="87"/>
      <c r="Z65" s="7"/>
      <c r="AA65" s="7"/>
      <c r="AB65" s="7"/>
      <c r="AC65" s="7"/>
      <c r="AD65" s="7"/>
      <c r="AE65" s="7"/>
      <c r="AF65" s="7"/>
      <c r="AG65" s="7"/>
      <c r="AH65" s="7"/>
      <c r="AI65" s="7"/>
      <c r="AJ65" s="7"/>
      <c r="AK65" s="7"/>
      <c r="AL65" s="7"/>
      <c r="AM65" s="7"/>
      <c r="AN65" s="7"/>
      <c r="AO65" s="7"/>
      <c r="AP65" s="7"/>
      <c r="AQ65" s="7"/>
      <c r="AR65" s="7"/>
      <c r="AS65" s="7"/>
      <c r="AT65" s="7"/>
      <c r="AU65" s="7"/>
      <c r="AV65" s="7"/>
      <c r="AW65" s="7"/>
    </row>
    <row r="66" spans="1:49" ht="25.5" customHeight="1">
      <c r="A66" s="7"/>
      <c r="B66" s="177">
        <v>37</v>
      </c>
      <c r="C66" s="167" t="s">
        <v>117</v>
      </c>
      <c r="D66" s="167" t="s">
        <v>347</v>
      </c>
      <c r="E66" s="167" t="s">
        <v>102</v>
      </c>
      <c r="F66" s="113" t="s">
        <v>66</v>
      </c>
      <c r="G66" s="112">
        <v>8</v>
      </c>
      <c r="H66" s="113">
        <v>8</v>
      </c>
      <c r="I66" s="113"/>
      <c r="J66" s="113"/>
      <c r="K66" s="113"/>
      <c r="L66" s="168"/>
      <c r="M66" s="168"/>
      <c r="N66" s="178"/>
      <c r="O66" s="87"/>
      <c r="P66" s="87"/>
      <c r="Q66" s="87"/>
      <c r="R66" s="87"/>
      <c r="S66" s="87"/>
      <c r="T66" s="87"/>
      <c r="U66" s="87"/>
      <c r="V66" s="87"/>
      <c r="W66" s="87"/>
      <c r="X66" s="87"/>
      <c r="Y66" s="87"/>
      <c r="Z66" s="7"/>
      <c r="AA66" s="7"/>
      <c r="AB66" s="7"/>
      <c r="AC66" s="7"/>
      <c r="AD66" s="7"/>
      <c r="AE66" s="7"/>
      <c r="AF66" s="7"/>
      <c r="AG66" s="7"/>
      <c r="AH66" s="7"/>
      <c r="AI66" s="7"/>
      <c r="AJ66" s="7"/>
      <c r="AK66" s="7"/>
      <c r="AL66" s="7"/>
      <c r="AM66" s="7"/>
      <c r="AN66" s="7"/>
      <c r="AO66" s="7"/>
      <c r="AP66" s="7"/>
      <c r="AQ66" s="7"/>
      <c r="AR66" s="7"/>
      <c r="AS66" s="7"/>
      <c r="AT66" s="7"/>
      <c r="AU66" s="7"/>
      <c r="AV66" s="7"/>
      <c r="AW66" s="7"/>
    </row>
    <row r="67" spans="1:49" ht="25.5" customHeight="1">
      <c r="A67" s="7"/>
      <c r="B67" s="180">
        <v>38</v>
      </c>
      <c r="C67" s="169" t="s">
        <v>118</v>
      </c>
      <c r="D67" s="169" t="s">
        <v>347</v>
      </c>
      <c r="E67" s="169" t="s">
        <v>119</v>
      </c>
      <c r="F67" s="115" t="s">
        <v>66</v>
      </c>
      <c r="G67" s="116">
        <v>1</v>
      </c>
      <c r="H67" s="115">
        <v>1</v>
      </c>
      <c r="I67" s="115">
        <v>1294</v>
      </c>
      <c r="J67" s="115">
        <v>791</v>
      </c>
      <c r="K67" s="115">
        <v>2066</v>
      </c>
      <c r="L67" s="170">
        <v>2150</v>
      </c>
      <c r="M67" s="170"/>
      <c r="N67" s="179">
        <v>903</v>
      </c>
      <c r="O67" s="87"/>
      <c r="P67" s="87"/>
      <c r="Q67" s="87"/>
      <c r="R67" s="87"/>
      <c r="S67" s="87"/>
      <c r="T67" s="87"/>
      <c r="U67" s="87"/>
      <c r="V67" s="87"/>
      <c r="W67" s="87"/>
      <c r="X67" s="87"/>
      <c r="Y67" s="87"/>
      <c r="Z67" s="7"/>
      <c r="AA67" s="7"/>
      <c r="AB67" s="7"/>
      <c r="AC67" s="7"/>
      <c r="AD67" s="7"/>
      <c r="AE67" s="7"/>
      <c r="AF67" s="7"/>
      <c r="AG67" s="7"/>
      <c r="AH67" s="7"/>
      <c r="AI67" s="7"/>
      <c r="AJ67" s="7"/>
      <c r="AK67" s="7"/>
      <c r="AL67" s="7"/>
      <c r="AM67" s="7"/>
      <c r="AN67" s="7"/>
      <c r="AO67" s="7"/>
      <c r="AP67" s="7"/>
      <c r="AQ67" s="7"/>
      <c r="AR67" s="7"/>
      <c r="AS67" s="7"/>
      <c r="AT67" s="7"/>
      <c r="AU67" s="7"/>
      <c r="AV67" s="7"/>
      <c r="AW67" s="7"/>
    </row>
    <row r="68" spans="1:49" ht="25.5" customHeight="1">
      <c r="A68" s="7"/>
      <c r="B68" s="177">
        <v>39</v>
      </c>
      <c r="C68" s="358" t="s">
        <v>319</v>
      </c>
      <c r="D68" s="167" t="s">
        <v>308</v>
      </c>
      <c r="E68" s="167" t="s">
        <v>320</v>
      </c>
      <c r="F68" s="113" t="s">
        <v>94</v>
      </c>
      <c r="G68" s="112"/>
      <c r="H68" s="113"/>
      <c r="I68" s="113">
        <v>197</v>
      </c>
      <c r="J68" s="113">
        <v>197</v>
      </c>
      <c r="K68" s="113">
        <v>222</v>
      </c>
      <c r="L68" s="168">
        <v>222</v>
      </c>
      <c r="M68" s="168"/>
      <c r="N68" s="178"/>
      <c r="O68" s="87"/>
      <c r="P68" s="87"/>
      <c r="Q68" s="87"/>
      <c r="R68" s="87"/>
      <c r="S68" s="87"/>
      <c r="T68" s="87"/>
      <c r="U68" s="87"/>
      <c r="V68" s="87"/>
      <c r="W68" s="87"/>
      <c r="X68" s="87"/>
      <c r="Y68" s="87"/>
      <c r="Z68" s="7"/>
      <c r="AA68" s="7"/>
      <c r="AB68" s="7"/>
      <c r="AC68" s="7"/>
      <c r="AD68" s="7"/>
      <c r="AE68" s="7"/>
      <c r="AF68" s="7"/>
      <c r="AG68" s="7"/>
      <c r="AH68" s="7"/>
      <c r="AI68" s="7"/>
      <c r="AJ68" s="7"/>
      <c r="AK68" s="7"/>
      <c r="AL68" s="7"/>
      <c r="AM68" s="7"/>
      <c r="AN68" s="7"/>
      <c r="AO68" s="7"/>
      <c r="AP68" s="7"/>
      <c r="AQ68" s="7"/>
      <c r="AR68" s="7"/>
      <c r="AS68" s="7"/>
      <c r="AT68" s="7"/>
      <c r="AU68" s="7"/>
      <c r="AV68" s="7"/>
      <c r="AW68" s="7"/>
    </row>
    <row r="69" spans="1:49" ht="25.5" customHeight="1">
      <c r="A69" s="7"/>
      <c r="B69" s="180"/>
      <c r="C69" s="359"/>
      <c r="D69" s="169" t="s">
        <v>347</v>
      </c>
      <c r="E69" s="169"/>
      <c r="F69" s="115"/>
      <c r="G69" s="116"/>
      <c r="H69" s="115"/>
      <c r="I69" s="115"/>
      <c r="J69" s="115"/>
      <c r="K69" s="115">
        <v>50</v>
      </c>
      <c r="L69" s="170">
        <v>60</v>
      </c>
      <c r="M69" s="170">
        <v>345</v>
      </c>
      <c r="N69" s="179">
        <v>381</v>
      </c>
      <c r="O69" s="87"/>
      <c r="P69" s="87"/>
      <c r="Q69" s="87"/>
      <c r="R69" s="87"/>
      <c r="S69" s="87"/>
      <c r="T69" s="87"/>
      <c r="U69" s="87"/>
      <c r="V69" s="87"/>
      <c r="W69" s="87"/>
      <c r="X69" s="87"/>
      <c r="Y69" s="87"/>
      <c r="Z69" s="7"/>
      <c r="AA69" s="7"/>
      <c r="AB69" s="7"/>
      <c r="AC69" s="7"/>
      <c r="AD69" s="7"/>
      <c r="AE69" s="7"/>
      <c r="AF69" s="7"/>
      <c r="AG69" s="7"/>
      <c r="AH69" s="7"/>
      <c r="AI69" s="7"/>
      <c r="AJ69" s="7"/>
      <c r="AK69" s="7"/>
      <c r="AL69" s="7"/>
      <c r="AM69" s="7"/>
      <c r="AN69" s="7"/>
      <c r="AO69" s="7"/>
      <c r="AP69" s="7"/>
      <c r="AQ69" s="7"/>
      <c r="AR69" s="7"/>
      <c r="AS69" s="7"/>
      <c r="AT69" s="7"/>
      <c r="AU69" s="7"/>
      <c r="AV69" s="7"/>
      <c r="AW69" s="7"/>
    </row>
    <row r="70" spans="1:49" ht="25.5" customHeight="1">
      <c r="A70" s="7"/>
      <c r="B70" s="361">
        <v>40</v>
      </c>
      <c r="C70" s="167" t="s">
        <v>328</v>
      </c>
      <c r="D70" s="167" t="s">
        <v>308</v>
      </c>
      <c r="E70" s="358" t="s">
        <v>322</v>
      </c>
      <c r="F70" s="363" t="s">
        <v>321</v>
      </c>
      <c r="G70" s="112"/>
      <c r="H70" s="113">
        <v>170</v>
      </c>
      <c r="I70" s="113">
        <v>1027</v>
      </c>
      <c r="J70" s="113">
        <v>1027</v>
      </c>
      <c r="K70" s="113">
        <v>1360</v>
      </c>
      <c r="L70" s="168">
        <v>1456</v>
      </c>
      <c r="M70" s="168"/>
      <c r="N70" s="178"/>
      <c r="O70" s="87"/>
      <c r="P70" s="87"/>
      <c r="Q70" s="87"/>
      <c r="R70" s="87"/>
      <c r="S70" s="87"/>
      <c r="T70" s="87"/>
      <c r="U70" s="87"/>
      <c r="V70" s="87"/>
      <c r="W70" s="87"/>
      <c r="X70" s="87"/>
      <c r="Y70" s="87"/>
      <c r="Z70" s="7"/>
      <c r="AA70" s="7"/>
      <c r="AB70" s="7"/>
      <c r="AC70" s="7"/>
      <c r="AD70" s="7"/>
      <c r="AE70" s="7"/>
      <c r="AF70" s="7"/>
      <c r="AG70" s="7"/>
      <c r="AH70" s="7"/>
      <c r="AI70" s="7"/>
      <c r="AJ70" s="7"/>
      <c r="AK70" s="7"/>
      <c r="AL70" s="7"/>
      <c r="AM70" s="7"/>
      <c r="AN70" s="7"/>
      <c r="AO70" s="7"/>
      <c r="AP70" s="7"/>
      <c r="AQ70" s="7"/>
      <c r="AR70" s="7"/>
      <c r="AS70" s="7"/>
      <c r="AT70" s="7"/>
      <c r="AU70" s="7"/>
      <c r="AV70" s="7"/>
      <c r="AW70" s="7"/>
    </row>
    <row r="71" spans="1:49" ht="25.5" customHeight="1">
      <c r="A71" s="7"/>
      <c r="B71" s="360"/>
      <c r="C71" s="169" t="s">
        <v>329</v>
      </c>
      <c r="D71" s="169" t="s">
        <v>474</v>
      </c>
      <c r="E71" s="359"/>
      <c r="F71" s="362"/>
      <c r="G71" s="116"/>
      <c r="H71" s="115"/>
      <c r="I71" s="115">
        <v>305</v>
      </c>
      <c r="J71" s="115">
        <v>305</v>
      </c>
      <c r="K71" s="115">
        <v>2636</v>
      </c>
      <c r="L71" s="170">
        <v>4416</v>
      </c>
      <c r="M71" s="170"/>
      <c r="N71" s="179"/>
      <c r="O71" s="87"/>
      <c r="P71" s="87"/>
      <c r="Q71" s="87"/>
      <c r="R71" s="87"/>
      <c r="S71" s="87"/>
      <c r="T71" s="87"/>
      <c r="U71" s="87"/>
      <c r="V71" s="87"/>
      <c r="W71" s="87"/>
      <c r="X71" s="87"/>
      <c r="Y71" s="87"/>
      <c r="Z71" s="7"/>
      <c r="AA71" s="7"/>
      <c r="AB71" s="7"/>
      <c r="AC71" s="7"/>
      <c r="AD71" s="7"/>
      <c r="AE71" s="7"/>
      <c r="AF71" s="7"/>
      <c r="AG71" s="7"/>
      <c r="AH71" s="7"/>
      <c r="AI71" s="7"/>
      <c r="AJ71" s="7"/>
      <c r="AK71" s="7"/>
      <c r="AL71" s="7"/>
      <c r="AM71" s="7"/>
      <c r="AN71" s="7"/>
      <c r="AO71" s="7"/>
      <c r="AP71" s="7"/>
      <c r="AQ71" s="7"/>
      <c r="AR71" s="7"/>
      <c r="AS71" s="7"/>
      <c r="AT71" s="7"/>
      <c r="AU71" s="7"/>
      <c r="AV71" s="7"/>
      <c r="AW71" s="7"/>
    </row>
    <row r="72" spans="1:49" ht="25.5" customHeight="1">
      <c r="A72" s="7"/>
      <c r="B72" s="177">
        <v>41</v>
      </c>
      <c r="C72" s="167" t="s">
        <v>330</v>
      </c>
      <c r="D72" s="167" t="s">
        <v>347</v>
      </c>
      <c r="E72" s="167" t="s">
        <v>102</v>
      </c>
      <c r="F72" s="113" t="s">
        <v>66</v>
      </c>
      <c r="G72" s="112"/>
      <c r="H72" s="113"/>
      <c r="I72" s="113">
        <v>5</v>
      </c>
      <c r="J72" s="113">
        <v>5</v>
      </c>
      <c r="K72" s="113">
        <v>5</v>
      </c>
      <c r="L72" s="168">
        <v>4</v>
      </c>
      <c r="M72" s="168"/>
      <c r="N72" s="178"/>
      <c r="O72" s="87"/>
      <c r="P72" s="87"/>
      <c r="Q72" s="87"/>
      <c r="R72" s="87"/>
      <c r="S72" s="87"/>
      <c r="T72" s="87"/>
      <c r="U72" s="87"/>
      <c r="V72" s="87"/>
      <c r="W72" s="87"/>
      <c r="X72" s="87"/>
      <c r="Y72" s="87"/>
      <c r="Z72" s="7"/>
      <c r="AA72" s="7"/>
      <c r="AB72" s="7"/>
      <c r="AC72" s="7"/>
      <c r="AD72" s="7"/>
      <c r="AE72" s="7"/>
      <c r="AF72" s="7"/>
      <c r="AG72" s="7"/>
      <c r="AH72" s="7"/>
      <c r="AI72" s="7"/>
      <c r="AJ72" s="7"/>
      <c r="AK72" s="7"/>
      <c r="AL72" s="7"/>
      <c r="AM72" s="7"/>
      <c r="AN72" s="7"/>
      <c r="AO72" s="7"/>
      <c r="AP72" s="7"/>
      <c r="AQ72" s="7"/>
      <c r="AR72" s="7"/>
      <c r="AS72" s="7"/>
      <c r="AT72" s="7"/>
      <c r="AU72" s="7"/>
      <c r="AV72" s="7"/>
      <c r="AW72" s="7"/>
    </row>
    <row r="73" spans="1:49" ht="25.5" customHeight="1">
      <c r="A73" s="7"/>
      <c r="B73" s="180">
        <v>42</v>
      </c>
      <c r="C73" s="169" t="s">
        <v>331</v>
      </c>
      <c r="D73" s="169" t="s">
        <v>347</v>
      </c>
      <c r="E73" s="169" t="s">
        <v>102</v>
      </c>
      <c r="F73" s="115" t="s">
        <v>66</v>
      </c>
      <c r="G73" s="116"/>
      <c r="H73" s="115"/>
      <c r="I73" s="115">
        <v>287</v>
      </c>
      <c r="J73" s="115">
        <v>287</v>
      </c>
      <c r="K73" s="115"/>
      <c r="L73" s="170">
        <v>290</v>
      </c>
      <c r="M73" s="170"/>
      <c r="N73" s="179"/>
      <c r="O73" s="87"/>
      <c r="P73" s="87"/>
      <c r="Q73" s="87"/>
      <c r="R73" s="87"/>
      <c r="S73" s="87"/>
      <c r="T73" s="87"/>
      <c r="U73" s="87"/>
      <c r="V73" s="87"/>
      <c r="W73" s="87"/>
      <c r="X73" s="87"/>
      <c r="Y73" s="87"/>
      <c r="Z73" s="7"/>
      <c r="AA73" s="7"/>
      <c r="AB73" s="7"/>
      <c r="AC73" s="7"/>
      <c r="AD73" s="7"/>
      <c r="AE73" s="7"/>
      <c r="AF73" s="7"/>
      <c r="AG73" s="7"/>
      <c r="AH73" s="7"/>
      <c r="AI73" s="7"/>
      <c r="AJ73" s="7"/>
      <c r="AK73" s="7"/>
      <c r="AL73" s="7"/>
      <c r="AM73" s="7"/>
      <c r="AN73" s="7"/>
      <c r="AO73" s="7"/>
      <c r="AP73" s="7"/>
      <c r="AQ73" s="7"/>
      <c r="AR73" s="7"/>
      <c r="AS73" s="7"/>
      <c r="AT73" s="7"/>
      <c r="AU73" s="7"/>
      <c r="AV73" s="7"/>
      <c r="AW73" s="7"/>
    </row>
    <row r="74" spans="1:49" ht="25.5" customHeight="1">
      <c r="A74" s="7"/>
      <c r="B74" s="177">
        <v>43</v>
      </c>
      <c r="C74" s="167" t="s">
        <v>332</v>
      </c>
      <c r="D74" s="167" t="s">
        <v>347</v>
      </c>
      <c r="E74" s="167" t="s">
        <v>102</v>
      </c>
      <c r="F74" s="113" t="s">
        <v>66</v>
      </c>
      <c r="G74" s="112"/>
      <c r="H74" s="113"/>
      <c r="I74" s="113">
        <v>66</v>
      </c>
      <c r="J74" s="113">
        <v>79</v>
      </c>
      <c r="K74" s="113"/>
      <c r="L74" s="168">
        <v>206</v>
      </c>
      <c r="M74" s="168">
        <v>88</v>
      </c>
      <c r="N74" s="178"/>
      <c r="O74" s="87"/>
      <c r="P74" s="87"/>
      <c r="Q74" s="87"/>
      <c r="R74" s="87"/>
      <c r="S74" s="87"/>
      <c r="T74" s="87"/>
      <c r="U74" s="87"/>
      <c r="V74" s="87"/>
      <c r="W74" s="87"/>
      <c r="X74" s="87"/>
      <c r="Y74" s="87"/>
      <c r="Z74" s="7"/>
      <c r="AA74" s="7"/>
      <c r="AB74" s="7"/>
      <c r="AC74" s="7"/>
      <c r="AD74" s="7"/>
      <c r="AE74" s="7"/>
      <c r="AF74" s="7"/>
      <c r="AG74" s="7"/>
      <c r="AH74" s="7"/>
      <c r="AI74" s="7"/>
      <c r="AJ74" s="7"/>
      <c r="AK74" s="7"/>
      <c r="AL74" s="7"/>
      <c r="AM74" s="7"/>
      <c r="AN74" s="7"/>
      <c r="AO74" s="7"/>
      <c r="AP74" s="7"/>
      <c r="AQ74" s="7"/>
      <c r="AR74" s="7"/>
      <c r="AS74" s="7"/>
      <c r="AT74" s="7"/>
      <c r="AU74" s="7"/>
      <c r="AV74" s="7"/>
      <c r="AW74" s="7"/>
    </row>
    <row r="75" spans="1:49" ht="25.5" customHeight="1">
      <c r="A75" s="7"/>
      <c r="B75" s="180">
        <v>44</v>
      </c>
      <c r="C75" s="169" t="s">
        <v>333</v>
      </c>
      <c r="D75" s="169" t="s">
        <v>347</v>
      </c>
      <c r="E75" s="169" t="s">
        <v>275</v>
      </c>
      <c r="F75" s="115" t="s">
        <v>231</v>
      </c>
      <c r="G75" s="116"/>
      <c r="H75" s="115"/>
      <c r="I75" s="115">
        <v>81</v>
      </c>
      <c r="J75" s="115">
        <v>81</v>
      </c>
      <c r="K75" s="115"/>
      <c r="L75" s="170">
        <v>362</v>
      </c>
      <c r="M75" s="170"/>
      <c r="N75" s="179"/>
      <c r="O75" s="87"/>
      <c r="P75" s="87"/>
      <c r="Q75" s="87"/>
      <c r="R75" s="87"/>
      <c r="S75" s="87"/>
      <c r="T75" s="87"/>
      <c r="U75" s="87"/>
      <c r="V75" s="87"/>
      <c r="W75" s="87"/>
      <c r="X75" s="87"/>
      <c r="Y75" s="87"/>
      <c r="Z75" s="7"/>
      <c r="AA75" s="7"/>
      <c r="AB75" s="7"/>
      <c r="AC75" s="7"/>
      <c r="AD75" s="7"/>
      <c r="AE75" s="7"/>
      <c r="AF75" s="7"/>
      <c r="AG75" s="7"/>
      <c r="AH75" s="7"/>
      <c r="AI75" s="7"/>
      <c r="AJ75" s="7"/>
      <c r="AK75" s="7"/>
      <c r="AL75" s="7"/>
      <c r="AM75" s="7"/>
      <c r="AN75" s="7"/>
      <c r="AO75" s="7"/>
      <c r="AP75" s="7"/>
      <c r="AQ75" s="7"/>
      <c r="AR75" s="7"/>
      <c r="AS75" s="7"/>
      <c r="AT75" s="7"/>
      <c r="AU75" s="7"/>
      <c r="AV75" s="7"/>
      <c r="AW75" s="7"/>
    </row>
    <row r="76" spans="1:49" ht="25.5" customHeight="1">
      <c r="A76" s="7"/>
      <c r="B76" s="177">
        <v>45</v>
      </c>
      <c r="C76" s="167" t="s">
        <v>334</v>
      </c>
      <c r="D76" s="167" t="s">
        <v>366</v>
      </c>
      <c r="E76" s="167" t="s">
        <v>102</v>
      </c>
      <c r="F76" s="113" t="s">
        <v>66</v>
      </c>
      <c r="G76" s="112"/>
      <c r="H76" s="113"/>
      <c r="I76" s="113">
        <v>83</v>
      </c>
      <c r="J76" s="113">
        <v>78</v>
      </c>
      <c r="K76" s="113">
        <v>83</v>
      </c>
      <c r="L76" s="168">
        <v>83</v>
      </c>
      <c r="M76" s="168"/>
      <c r="N76" s="178"/>
      <c r="O76" s="87"/>
      <c r="P76" s="87"/>
      <c r="Q76" s="87"/>
      <c r="R76" s="87"/>
      <c r="S76" s="87"/>
      <c r="T76" s="87"/>
      <c r="U76" s="87"/>
      <c r="V76" s="87"/>
      <c r="W76" s="87"/>
      <c r="X76" s="87"/>
      <c r="Y76" s="87"/>
      <c r="Z76" s="7"/>
      <c r="AA76" s="7"/>
      <c r="AB76" s="7"/>
      <c r="AC76" s="7"/>
      <c r="AD76" s="7"/>
      <c r="AE76" s="7"/>
      <c r="AF76" s="7"/>
      <c r="AG76" s="7"/>
      <c r="AH76" s="7"/>
      <c r="AI76" s="7"/>
      <c r="AJ76" s="7"/>
      <c r="AK76" s="7"/>
      <c r="AL76" s="7"/>
      <c r="AM76" s="7"/>
      <c r="AN76" s="7"/>
      <c r="AO76" s="7"/>
      <c r="AP76" s="7"/>
      <c r="AQ76" s="7"/>
      <c r="AR76" s="7"/>
      <c r="AS76" s="7"/>
      <c r="AT76" s="7"/>
      <c r="AU76" s="7"/>
      <c r="AV76" s="7"/>
      <c r="AW76" s="7"/>
    </row>
    <row r="77" spans="1:49" s="4" customFormat="1" ht="25.5" customHeight="1">
      <c r="A77" s="7"/>
      <c r="B77" s="180">
        <v>46</v>
      </c>
      <c r="C77" s="169" t="s">
        <v>337</v>
      </c>
      <c r="D77" s="169" t="s">
        <v>366</v>
      </c>
      <c r="E77" s="169" t="s">
        <v>410</v>
      </c>
      <c r="F77" s="115" t="s">
        <v>411</v>
      </c>
      <c r="G77" s="116"/>
      <c r="H77" s="115"/>
      <c r="I77" s="115">
        <v>500</v>
      </c>
      <c r="J77" s="115">
        <v>500</v>
      </c>
      <c r="K77" s="115">
        <v>924</v>
      </c>
      <c r="L77" s="170">
        <v>924</v>
      </c>
      <c r="M77" s="170"/>
      <c r="N77" s="179"/>
      <c r="O77" s="87"/>
      <c r="P77" s="87"/>
      <c r="Q77" s="87"/>
      <c r="R77" s="87"/>
      <c r="S77" s="87"/>
      <c r="T77" s="87"/>
      <c r="U77" s="87"/>
      <c r="V77" s="87"/>
      <c r="W77" s="87"/>
      <c r="X77" s="87"/>
      <c r="Y77" s="87"/>
      <c r="Z77" s="7"/>
      <c r="AA77" s="7"/>
      <c r="AB77" s="7"/>
      <c r="AC77" s="7"/>
      <c r="AD77" s="7"/>
      <c r="AE77" s="7"/>
      <c r="AF77" s="7"/>
      <c r="AG77" s="7"/>
      <c r="AH77" s="7"/>
      <c r="AI77" s="7"/>
      <c r="AJ77" s="7"/>
      <c r="AK77" s="7"/>
      <c r="AL77" s="7"/>
      <c r="AM77" s="7"/>
      <c r="AN77" s="7"/>
      <c r="AO77" s="7"/>
      <c r="AP77" s="7"/>
      <c r="AQ77" s="7"/>
      <c r="AR77" s="7"/>
      <c r="AS77" s="7"/>
      <c r="AT77" s="7"/>
      <c r="AU77" s="7"/>
      <c r="AV77" s="7"/>
      <c r="AW77" s="7"/>
    </row>
    <row r="78" spans="1:49" ht="25.5" customHeight="1">
      <c r="A78" s="7"/>
      <c r="B78" s="177">
        <v>47</v>
      </c>
      <c r="C78" s="167" t="s">
        <v>342</v>
      </c>
      <c r="D78" s="167" t="s">
        <v>311</v>
      </c>
      <c r="E78" s="167" t="s">
        <v>102</v>
      </c>
      <c r="F78" s="113" t="s">
        <v>66</v>
      </c>
      <c r="G78" s="112"/>
      <c r="H78" s="113"/>
      <c r="I78" s="113"/>
      <c r="J78" s="113">
        <v>227</v>
      </c>
      <c r="K78" s="113"/>
      <c r="L78" s="168"/>
      <c r="M78" s="168"/>
      <c r="N78" s="178"/>
      <c r="O78" s="87"/>
      <c r="P78" s="87"/>
      <c r="Q78" s="87"/>
      <c r="R78" s="87"/>
      <c r="S78" s="87"/>
      <c r="T78" s="87"/>
      <c r="U78" s="87"/>
      <c r="V78" s="87"/>
      <c r="W78" s="87"/>
      <c r="X78" s="87"/>
      <c r="Y78" s="87"/>
      <c r="Z78" s="7"/>
      <c r="AA78" s="7"/>
      <c r="AB78" s="7"/>
      <c r="AC78" s="7"/>
      <c r="AD78" s="7"/>
      <c r="AE78" s="7"/>
      <c r="AF78" s="7"/>
      <c r="AG78" s="7"/>
      <c r="AH78" s="7"/>
      <c r="AI78" s="7"/>
      <c r="AJ78" s="7"/>
      <c r="AK78" s="7"/>
      <c r="AL78" s="7"/>
      <c r="AM78" s="7"/>
      <c r="AN78" s="7"/>
      <c r="AO78" s="7"/>
      <c r="AP78" s="7"/>
      <c r="AQ78" s="7"/>
      <c r="AR78" s="7"/>
      <c r="AS78" s="7"/>
      <c r="AT78" s="7"/>
      <c r="AU78" s="7"/>
      <c r="AV78" s="7"/>
      <c r="AW78" s="7"/>
    </row>
    <row r="79" spans="1:49" s="4" customFormat="1" ht="25.5" customHeight="1">
      <c r="A79" s="7"/>
      <c r="B79" s="180">
        <v>48</v>
      </c>
      <c r="C79" s="169" t="s">
        <v>343</v>
      </c>
      <c r="D79" s="169" t="s">
        <v>311</v>
      </c>
      <c r="E79" s="169" t="s">
        <v>412</v>
      </c>
      <c r="F79" s="115" t="s">
        <v>32</v>
      </c>
      <c r="G79" s="116"/>
      <c r="H79" s="115"/>
      <c r="I79" s="115"/>
      <c r="J79" s="115">
        <v>29</v>
      </c>
      <c r="K79" s="115"/>
      <c r="L79" s="170"/>
      <c r="M79" s="170"/>
      <c r="N79" s="179"/>
      <c r="O79" s="87"/>
      <c r="P79" s="87"/>
      <c r="Q79" s="87"/>
      <c r="R79" s="87"/>
      <c r="S79" s="87"/>
      <c r="T79" s="87"/>
      <c r="U79" s="87"/>
      <c r="V79" s="87"/>
      <c r="W79" s="87"/>
      <c r="X79" s="87"/>
      <c r="Y79" s="87"/>
      <c r="Z79" s="7"/>
      <c r="AA79" s="7"/>
      <c r="AB79" s="7"/>
      <c r="AC79" s="7"/>
      <c r="AD79" s="7"/>
      <c r="AE79" s="7"/>
      <c r="AF79" s="7"/>
      <c r="AG79" s="7"/>
      <c r="AH79" s="7"/>
      <c r="AI79" s="7"/>
      <c r="AJ79" s="7"/>
      <c r="AK79" s="7"/>
      <c r="AL79" s="7"/>
      <c r="AM79" s="7"/>
      <c r="AN79" s="7"/>
      <c r="AO79" s="7"/>
      <c r="AP79" s="7"/>
      <c r="AQ79" s="7"/>
      <c r="AR79" s="7"/>
      <c r="AS79" s="7"/>
      <c r="AT79" s="7"/>
      <c r="AU79" s="7"/>
      <c r="AV79" s="7"/>
      <c r="AW79" s="7"/>
    </row>
    <row r="80" spans="1:49" s="4" customFormat="1" ht="25.5" customHeight="1">
      <c r="A80" s="7"/>
      <c r="B80" s="177">
        <v>49</v>
      </c>
      <c r="C80" s="167" t="s">
        <v>344</v>
      </c>
      <c r="D80" s="167" t="s">
        <v>366</v>
      </c>
      <c r="E80" s="167" t="s">
        <v>116</v>
      </c>
      <c r="F80" s="113" t="s">
        <v>70</v>
      </c>
      <c r="G80" s="112"/>
      <c r="H80" s="113"/>
      <c r="I80" s="113"/>
      <c r="J80" s="113">
        <v>260</v>
      </c>
      <c r="K80" s="113"/>
      <c r="L80" s="168">
        <v>291</v>
      </c>
      <c r="M80" s="168"/>
      <c r="N80" s="178"/>
      <c r="O80" s="87"/>
      <c r="P80" s="87"/>
      <c r="Q80" s="87"/>
      <c r="R80" s="87"/>
      <c r="S80" s="87"/>
      <c r="T80" s="87"/>
      <c r="U80" s="87"/>
      <c r="V80" s="87"/>
      <c r="W80" s="87"/>
      <c r="X80" s="87"/>
      <c r="Y80" s="87"/>
      <c r="Z80" s="7"/>
      <c r="AA80" s="7"/>
      <c r="AB80" s="7"/>
      <c r="AC80" s="7"/>
      <c r="AD80" s="7"/>
      <c r="AE80" s="7"/>
      <c r="AF80" s="7"/>
      <c r="AG80" s="7"/>
      <c r="AH80" s="7"/>
      <c r="AI80" s="7"/>
      <c r="AJ80" s="7"/>
      <c r="AK80" s="7"/>
      <c r="AL80" s="7"/>
      <c r="AM80" s="7"/>
      <c r="AN80" s="7"/>
      <c r="AO80" s="7"/>
      <c r="AP80" s="7"/>
      <c r="AQ80" s="7"/>
      <c r="AR80" s="7"/>
      <c r="AS80" s="7"/>
      <c r="AT80" s="7"/>
      <c r="AU80" s="7"/>
      <c r="AV80" s="7"/>
      <c r="AW80" s="7"/>
    </row>
    <row r="81" spans="1:49" s="4" customFormat="1" ht="25.5" customHeight="1">
      <c r="A81" s="7"/>
      <c r="B81" s="180">
        <v>50</v>
      </c>
      <c r="C81" s="169" t="s">
        <v>346</v>
      </c>
      <c r="D81" s="169" t="s">
        <v>347</v>
      </c>
      <c r="E81" s="169" t="s">
        <v>348</v>
      </c>
      <c r="F81" s="115" t="s">
        <v>413</v>
      </c>
      <c r="G81" s="116"/>
      <c r="H81" s="115"/>
      <c r="I81" s="115"/>
      <c r="J81" s="115">
        <v>74</v>
      </c>
      <c r="K81" s="115"/>
      <c r="L81" s="170"/>
      <c r="M81" s="170"/>
      <c r="N81" s="179"/>
      <c r="O81" s="87"/>
      <c r="P81" s="87"/>
      <c r="Q81" s="87"/>
      <c r="R81" s="87"/>
      <c r="S81" s="87"/>
      <c r="T81" s="87"/>
      <c r="U81" s="87"/>
      <c r="V81" s="87"/>
      <c r="W81" s="87"/>
      <c r="X81" s="87"/>
      <c r="Y81" s="87"/>
      <c r="Z81" s="7"/>
      <c r="AA81" s="7"/>
      <c r="AB81" s="7"/>
      <c r="AC81" s="7"/>
      <c r="AD81" s="7"/>
      <c r="AE81" s="7"/>
      <c r="AF81" s="7"/>
      <c r="AG81" s="7"/>
      <c r="AH81" s="7"/>
      <c r="AI81" s="7"/>
      <c r="AJ81" s="7"/>
      <c r="AK81" s="7"/>
      <c r="AL81" s="7"/>
      <c r="AM81" s="7"/>
      <c r="AN81" s="7"/>
      <c r="AO81" s="7"/>
      <c r="AP81" s="7"/>
      <c r="AQ81" s="7"/>
      <c r="AR81" s="7"/>
      <c r="AS81" s="7"/>
      <c r="AT81" s="7"/>
      <c r="AU81" s="7"/>
      <c r="AV81" s="7"/>
      <c r="AW81" s="7"/>
    </row>
    <row r="82" spans="1:49" s="4" customFormat="1" ht="25.5" customHeight="1">
      <c r="A82" s="7"/>
      <c r="B82" s="177">
        <v>51</v>
      </c>
      <c r="C82" s="167" t="s">
        <v>349</v>
      </c>
      <c r="D82" s="167" t="s">
        <v>350</v>
      </c>
      <c r="E82" s="167" t="s">
        <v>139</v>
      </c>
      <c r="F82" s="113" t="s">
        <v>66</v>
      </c>
      <c r="G82" s="112"/>
      <c r="H82" s="113"/>
      <c r="I82" s="113"/>
      <c r="J82" s="113">
        <v>902</v>
      </c>
      <c r="K82" s="113"/>
      <c r="L82" s="168">
        <v>2674</v>
      </c>
      <c r="M82" s="168"/>
      <c r="N82" s="178"/>
      <c r="O82" s="87"/>
      <c r="P82" s="87"/>
      <c r="Q82" s="87"/>
      <c r="R82" s="87"/>
      <c r="S82" s="87"/>
      <c r="T82" s="87"/>
      <c r="U82" s="87"/>
      <c r="V82" s="87"/>
      <c r="W82" s="87"/>
      <c r="X82" s="87"/>
      <c r="Y82" s="87"/>
      <c r="Z82" s="7"/>
      <c r="AA82" s="7"/>
      <c r="AB82" s="7"/>
      <c r="AC82" s="7"/>
      <c r="AD82" s="7"/>
      <c r="AE82" s="7"/>
      <c r="AF82" s="7"/>
      <c r="AG82" s="7"/>
      <c r="AH82" s="7"/>
      <c r="AI82" s="7"/>
      <c r="AJ82" s="7"/>
      <c r="AK82" s="7"/>
      <c r="AL82" s="7"/>
      <c r="AM82" s="7"/>
      <c r="AN82" s="7"/>
      <c r="AO82" s="7"/>
      <c r="AP82" s="7"/>
      <c r="AQ82" s="7"/>
      <c r="AR82" s="7"/>
      <c r="AS82" s="7"/>
      <c r="AT82" s="7"/>
      <c r="AU82" s="7"/>
      <c r="AV82" s="7"/>
      <c r="AW82" s="7"/>
    </row>
    <row r="83" spans="1:49" s="4" customFormat="1" ht="25.5" customHeight="1">
      <c r="A83" s="7"/>
      <c r="B83" s="180">
        <v>52</v>
      </c>
      <c r="C83" s="169" t="s">
        <v>351</v>
      </c>
      <c r="D83" s="169" t="s">
        <v>347</v>
      </c>
      <c r="E83" s="169" t="s">
        <v>102</v>
      </c>
      <c r="F83" s="115" t="s">
        <v>66</v>
      </c>
      <c r="G83" s="116"/>
      <c r="H83" s="115"/>
      <c r="I83" s="115"/>
      <c r="J83" s="115">
        <v>545</v>
      </c>
      <c r="K83" s="115"/>
      <c r="L83" s="170">
        <v>343</v>
      </c>
      <c r="M83" s="170"/>
      <c r="N83" s="179"/>
      <c r="O83" s="87"/>
      <c r="P83" s="87"/>
      <c r="Q83" s="87"/>
      <c r="R83" s="87"/>
      <c r="S83" s="87"/>
      <c r="T83" s="87"/>
      <c r="U83" s="87"/>
      <c r="V83" s="87"/>
      <c r="W83" s="87"/>
      <c r="X83" s="87"/>
      <c r="Y83" s="87"/>
      <c r="Z83" s="7"/>
      <c r="AA83" s="7"/>
      <c r="AB83" s="7"/>
      <c r="AC83" s="7"/>
      <c r="AD83" s="7"/>
      <c r="AE83" s="7"/>
      <c r="AF83" s="7"/>
      <c r="AG83" s="7"/>
      <c r="AH83" s="7"/>
      <c r="AI83" s="7"/>
      <c r="AJ83" s="7"/>
      <c r="AK83" s="7"/>
      <c r="AL83" s="7"/>
      <c r="AM83" s="7"/>
      <c r="AN83" s="7"/>
      <c r="AO83" s="7"/>
      <c r="AP83" s="7"/>
      <c r="AQ83" s="7"/>
      <c r="AR83" s="7"/>
      <c r="AS83" s="7"/>
      <c r="AT83" s="7"/>
      <c r="AU83" s="7"/>
      <c r="AV83" s="7"/>
      <c r="AW83" s="7"/>
    </row>
    <row r="84" spans="1:49" s="4" customFormat="1" ht="25.5" customHeight="1">
      <c r="A84" s="7"/>
      <c r="B84" s="177">
        <v>53</v>
      </c>
      <c r="C84" s="167" t="s">
        <v>352</v>
      </c>
      <c r="D84" s="167" t="s">
        <v>350</v>
      </c>
      <c r="E84" s="167" t="s">
        <v>139</v>
      </c>
      <c r="F84" s="113" t="s">
        <v>66</v>
      </c>
      <c r="G84" s="112"/>
      <c r="H84" s="113"/>
      <c r="I84" s="113"/>
      <c r="J84" s="113">
        <v>370</v>
      </c>
      <c r="K84" s="113"/>
      <c r="L84" s="168">
        <v>118</v>
      </c>
      <c r="M84" s="168"/>
      <c r="N84" s="178"/>
      <c r="O84" s="87"/>
      <c r="P84" s="87"/>
      <c r="Q84" s="87"/>
      <c r="R84" s="87"/>
      <c r="S84" s="87"/>
      <c r="T84" s="87"/>
      <c r="U84" s="87"/>
      <c r="V84" s="87"/>
      <c r="W84" s="87"/>
      <c r="X84" s="87"/>
      <c r="Y84" s="87"/>
      <c r="Z84" s="7"/>
      <c r="AA84" s="7"/>
      <c r="AB84" s="7"/>
      <c r="AC84" s="7"/>
      <c r="AD84" s="7"/>
      <c r="AE84" s="7"/>
      <c r="AF84" s="7"/>
      <c r="AG84" s="7"/>
      <c r="AH84" s="7"/>
      <c r="AI84" s="7"/>
      <c r="AJ84" s="7"/>
      <c r="AK84" s="7"/>
      <c r="AL84" s="7"/>
      <c r="AM84" s="7"/>
      <c r="AN84" s="7"/>
      <c r="AO84" s="7"/>
      <c r="AP84" s="7"/>
      <c r="AQ84" s="7"/>
      <c r="AR84" s="7"/>
      <c r="AS84" s="7"/>
      <c r="AT84" s="7"/>
      <c r="AU84" s="7"/>
      <c r="AV84" s="7"/>
      <c r="AW84" s="7"/>
    </row>
    <row r="85" spans="1:49" s="4" customFormat="1" ht="25.5" customHeight="1">
      <c r="A85" s="7"/>
      <c r="B85" s="360">
        <v>54</v>
      </c>
      <c r="C85" s="169" t="s">
        <v>356</v>
      </c>
      <c r="D85" s="169" t="s">
        <v>347</v>
      </c>
      <c r="E85" s="359" t="s">
        <v>168</v>
      </c>
      <c r="F85" s="362" t="s">
        <v>66</v>
      </c>
      <c r="G85" s="116"/>
      <c r="H85" s="115"/>
      <c r="I85" s="115"/>
      <c r="J85" s="115">
        <v>1907</v>
      </c>
      <c r="K85" s="115"/>
      <c r="L85" s="170">
        <v>1845</v>
      </c>
      <c r="M85" s="170"/>
      <c r="N85" s="179"/>
      <c r="O85" s="87"/>
      <c r="P85" s="87"/>
      <c r="Q85" s="87"/>
      <c r="R85" s="87"/>
      <c r="S85" s="87"/>
      <c r="T85" s="87"/>
      <c r="U85" s="87"/>
      <c r="V85" s="87"/>
      <c r="W85" s="87"/>
      <c r="X85" s="87"/>
      <c r="Y85" s="87"/>
      <c r="Z85" s="7"/>
      <c r="AA85" s="7"/>
      <c r="AB85" s="7"/>
      <c r="AC85" s="7"/>
      <c r="AD85" s="7"/>
      <c r="AE85" s="7"/>
      <c r="AF85" s="7"/>
      <c r="AG85" s="7"/>
      <c r="AH85" s="7"/>
      <c r="AI85" s="7"/>
      <c r="AJ85" s="7"/>
      <c r="AK85" s="7"/>
      <c r="AL85" s="7"/>
      <c r="AM85" s="7"/>
      <c r="AN85" s="7"/>
      <c r="AO85" s="7"/>
      <c r="AP85" s="7"/>
      <c r="AQ85" s="7"/>
      <c r="AR85" s="7"/>
      <c r="AS85" s="7"/>
      <c r="AT85" s="7"/>
      <c r="AU85" s="7"/>
      <c r="AV85" s="7"/>
      <c r="AW85" s="7"/>
    </row>
    <row r="86" spans="1:49" s="4" customFormat="1" ht="25.5" customHeight="1">
      <c r="A86" s="7"/>
      <c r="B86" s="361"/>
      <c r="C86" s="167" t="s">
        <v>356</v>
      </c>
      <c r="D86" s="167" t="s">
        <v>366</v>
      </c>
      <c r="E86" s="358"/>
      <c r="F86" s="363"/>
      <c r="G86" s="112"/>
      <c r="H86" s="113"/>
      <c r="I86" s="113"/>
      <c r="J86" s="113">
        <v>8289</v>
      </c>
      <c r="K86" s="113"/>
      <c r="L86" s="168">
        <v>8520</v>
      </c>
      <c r="M86" s="168"/>
      <c r="N86" s="178"/>
      <c r="O86" s="87"/>
      <c r="P86" s="87"/>
      <c r="Q86" s="87"/>
      <c r="R86" s="87"/>
      <c r="S86" s="87"/>
      <c r="T86" s="87"/>
      <c r="U86" s="87"/>
      <c r="V86" s="87"/>
      <c r="W86" s="87"/>
      <c r="X86" s="87"/>
      <c r="Y86" s="87"/>
      <c r="Z86" s="7"/>
      <c r="AA86" s="7"/>
      <c r="AB86" s="7"/>
      <c r="AC86" s="7"/>
      <c r="AD86" s="7"/>
      <c r="AE86" s="7"/>
      <c r="AF86" s="7"/>
      <c r="AG86" s="7"/>
      <c r="AH86" s="7"/>
      <c r="AI86" s="7"/>
      <c r="AJ86" s="7"/>
      <c r="AK86" s="7"/>
      <c r="AL86" s="7"/>
      <c r="AM86" s="7"/>
      <c r="AN86" s="7"/>
      <c r="AO86" s="7"/>
      <c r="AP86" s="7"/>
      <c r="AQ86" s="7"/>
      <c r="AR86" s="7"/>
      <c r="AS86" s="7"/>
      <c r="AT86" s="7"/>
      <c r="AU86" s="7"/>
      <c r="AV86" s="7"/>
      <c r="AW86" s="7"/>
    </row>
    <row r="87" spans="1:49" s="4" customFormat="1" ht="25.5" customHeight="1">
      <c r="A87" s="7"/>
      <c r="B87" s="360">
        <v>55</v>
      </c>
      <c r="C87" s="359" t="s">
        <v>378</v>
      </c>
      <c r="D87" s="169" t="s">
        <v>347</v>
      </c>
      <c r="E87" s="359" t="s">
        <v>462</v>
      </c>
      <c r="F87" s="362" t="s">
        <v>461</v>
      </c>
      <c r="G87" s="116"/>
      <c r="H87" s="115"/>
      <c r="I87" s="115"/>
      <c r="J87" s="115">
        <v>1691</v>
      </c>
      <c r="K87" s="115">
        <v>2135</v>
      </c>
      <c r="L87" s="170">
        <v>3059</v>
      </c>
      <c r="M87" s="170"/>
      <c r="N87" s="179"/>
      <c r="O87" s="87"/>
      <c r="P87" s="87"/>
      <c r="Q87" s="87"/>
      <c r="R87" s="87"/>
      <c r="S87" s="87"/>
      <c r="T87" s="87"/>
      <c r="U87" s="87"/>
      <c r="V87" s="87"/>
      <c r="W87" s="87"/>
      <c r="X87" s="87"/>
      <c r="Y87" s="87"/>
      <c r="Z87" s="7"/>
      <c r="AA87" s="7"/>
      <c r="AB87" s="7"/>
      <c r="AC87" s="7"/>
      <c r="AD87" s="7"/>
      <c r="AE87" s="7"/>
      <c r="AF87" s="7"/>
      <c r="AG87" s="7"/>
      <c r="AH87" s="7"/>
      <c r="AI87" s="7"/>
      <c r="AJ87" s="7"/>
      <c r="AK87" s="7"/>
      <c r="AL87" s="7"/>
      <c r="AM87" s="7"/>
      <c r="AN87" s="7"/>
      <c r="AO87" s="7"/>
      <c r="AP87" s="7"/>
      <c r="AQ87" s="7"/>
      <c r="AR87" s="7"/>
      <c r="AS87" s="7"/>
      <c r="AT87" s="7"/>
      <c r="AU87" s="7"/>
      <c r="AV87" s="7"/>
      <c r="AW87" s="7"/>
    </row>
    <row r="88" spans="1:49" s="4" customFormat="1" ht="25.5" customHeight="1">
      <c r="A88" s="7"/>
      <c r="B88" s="361"/>
      <c r="C88" s="358"/>
      <c r="D88" s="167" t="s">
        <v>307</v>
      </c>
      <c r="E88" s="358"/>
      <c r="F88" s="363"/>
      <c r="G88" s="112"/>
      <c r="H88" s="113"/>
      <c r="I88" s="113"/>
      <c r="J88" s="113">
        <v>33</v>
      </c>
      <c r="K88" s="113">
        <v>23</v>
      </c>
      <c r="L88" s="168"/>
      <c r="M88" s="168"/>
      <c r="N88" s="178"/>
      <c r="O88" s="87"/>
      <c r="P88" s="87"/>
      <c r="Q88" s="87"/>
      <c r="R88" s="87"/>
      <c r="S88" s="87"/>
      <c r="T88" s="87"/>
      <c r="U88" s="87"/>
      <c r="V88" s="87"/>
      <c r="W88" s="87"/>
      <c r="X88" s="87"/>
      <c r="Y88" s="87"/>
      <c r="Z88" s="7"/>
      <c r="AA88" s="7"/>
      <c r="AB88" s="7"/>
      <c r="AC88" s="7"/>
      <c r="AD88" s="7"/>
      <c r="AE88" s="7"/>
      <c r="AF88" s="7"/>
      <c r="AG88" s="7"/>
      <c r="AH88" s="7"/>
      <c r="AI88" s="7"/>
      <c r="AJ88" s="7"/>
      <c r="AK88" s="7"/>
      <c r="AL88" s="7"/>
      <c r="AM88" s="7"/>
      <c r="AN88" s="7"/>
      <c r="AO88" s="7"/>
      <c r="AP88" s="7"/>
      <c r="AQ88" s="7"/>
      <c r="AR88" s="7"/>
      <c r="AS88" s="7"/>
      <c r="AT88" s="7"/>
      <c r="AU88" s="7"/>
      <c r="AV88" s="7"/>
      <c r="AW88" s="7"/>
    </row>
    <row r="89" spans="1:49" s="4" customFormat="1" ht="25.5" customHeight="1">
      <c r="A89" s="7"/>
      <c r="B89" s="180"/>
      <c r="C89" s="359"/>
      <c r="D89" s="169" t="s">
        <v>366</v>
      </c>
      <c r="E89" s="169"/>
      <c r="F89" s="115"/>
      <c r="G89" s="116"/>
      <c r="H89" s="115"/>
      <c r="I89" s="115"/>
      <c r="J89" s="115"/>
      <c r="K89" s="115">
        <v>4</v>
      </c>
      <c r="L89" s="170"/>
      <c r="M89" s="170"/>
      <c r="N89" s="179"/>
      <c r="O89" s="87"/>
      <c r="P89" s="87"/>
      <c r="Q89" s="87"/>
      <c r="R89" s="87"/>
      <c r="S89" s="87"/>
      <c r="T89" s="87"/>
      <c r="U89" s="87"/>
      <c r="V89" s="87"/>
      <c r="W89" s="87"/>
      <c r="X89" s="87"/>
      <c r="Y89" s="87"/>
      <c r="Z89" s="7"/>
      <c r="AA89" s="7"/>
      <c r="AB89" s="7"/>
      <c r="AC89" s="7"/>
      <c r="AD89" s="7"/>
      <c r="AE89" s="7"/>
      <c r="AF89" s="7"/>
      <c r="AG89" s="7"/>
      <c r="AH89" s="7"/>
      <c r="AI89" s="7"/>
      <c r="AJ89" s="7"/>
      <c r="AK89" s="7"/>
      <c r="AL89" s="7"/>
      <c r="AM89" s="7"/>
      <c r="AN89" s="7"/>
      <c r="AO89" s="7"/>
      <c r="AP89" s="7"/>
      <c r="AQ89" s="7"/>
      <c r="AR89" s="7"/>
      <c r="AS89" s="7"/>
      <c r="AT89" s="7"/>
      <c r="AU89" s="7"/>
      <c r="AV89" s="7"/>
      <c r="AW89" s="7"/>
    </row>
    <row r="90" spans="1:49" s="4" customFormat="1" ht="25.5" customHeight="1">
      <c r="A90" s="7"/>
      <c r="B90" s="177">
        <v>56</v>
      </c>
      <c r="C90" s="167" t="s">
        <v>379</v>
      </c>
      <c r="D90" s="167" t="s">
        <v>350</v>
      </c>
      <c r="E90" s="167" t="s">
        <v>168</v>
      </c>
      <c r="F90" s="113" t="s">
        <v>66</v>
      </c>
      <c r="G90" s="112"/>
      <c r="H90" s="113"/>
      <c r="I90" s="113"/>
      <c r="J90" s="113">
        <v>588</v>
      </c>
      <c r="K90" s="113">
        <v>848</v>
      </c>
      <c r="L90" s="168">
        <v>898</v>
      </c>
      <c r="M90" s="168">
        <v>663</v>
      </c>
      <c r="N90" s="178"/>
      <c r="O90" s="87"/>
      <c r="P90" s="87"/>
      <c r="Q90" s="87"/>
      <c r="R90" s="87"/>
      <c r="S90" s="87"/>
      <c r="T90" s="87"/>
      <c r="U90" s="87"/>
      <c r="V90" s="87"/>
      <c r="W90" s="87"/>
      <c r="X90" s="87"/>
      <c r="Y90" s="87"/>
      <c r="Z90" s="7"/>
      <c r="AA90" s="7"/>
      <c r="AB90" s="7"/>
      <c r="AC90" s="7"/>
      <c r="AD90" s="7"/>
      <c r="AE90" s="7"/>
      <c r="AF90" s="7"/>
      <c r="AG90" s="7"/>
      <c r="AH90" s="7"/>
      <c r="AI90" s="7"/>
      <c r="AJ90" s="7"/>
      <c r="AK90" s="7"/>
      <c r="AL90" s="7"/>
      <c r="AM90" s="7"/>
      <c r="AN90" s="7"/>
      <c r="AO90" s="7"/>
      <c r="AP90" s="7"/>
      <c r="AQ90" s="7"/>
      <c r="AR90" s="7"/>
      <c r="AS90" s="7"/>
      <c r="AT90" s="7"/>
      <c r="AU90" s="7"/>
      <c r="AV90" s="7"/>
      <c r="AW90" s="7"/>
    </row>
    <row r="91" spans="1:49" s="4" customFormat="1" ht="25.5" customHeight="1">
      <c r="A91" s="7"/>
      <c r="B91" s="180">
        <v>57</v>
      </c>
      <c r="C91" s="169" t="s">
        <v>381</v>
      </c>
      <c r="D91" s="169" t="s">
        <v>347</v>
      </c>
      <c r="E91" s="169" t="s">
        <v>382</v>
      </c>
      <c r="F91" s="115" t="s">
        <v>383</v>
      </c>
      <c r="G91" s="116"/>
      <c r="H91" s="115"/>
      <c r="I91" s="115"/>
      <c r="J91" s="115">
        <v>22</v>
      </c>
      <c r="K91" s="115">
        <v>50</v>
      </c>
      <c r="L91" s="170">
        <v>49</v>
      </c>
      <c r="M91" s="170"/>
      <c r="N91" s="179"/>
      <c r="O91" s="87"/>
      <c r="P91" s="87"/>
      <c r="Q91" s="87"/>
      <c r="R91" s="87"/>
      <c r="S91" s="87"/>
      <c r="T91" s="87"/>
      <c r="U91" s="87"/>
      <c r="V91" s="87"/>
      <c r="W91" s="87"/>
      <c r="X91" s="87"/>
      <c r="Y91" s="87"/>
      <c r="Z91" s="7"/>
      <c r="AA91" s="7"/>
      <c r="AB91" s="7"/>
      <c r="AC91" s="7"/>
      <c r="AD91" s="7"/>
      <c r="AE91" s="7"/>
      <c r="AF91" s="7"/>
      <c r="AG91" s="7"/>
      <c r="AH91" s="7"/>
      <c r="AI91" s="7"/>
      <c r="AJ91" s="7"/>
      <c r="AK91" s="7"/>
      <c r="AL91" s="7"/>
      <c r="AM91" s="7"/>
      <c r="AN91" s="7"/>
      <c r="AO91" s="7"/>
      <c r="AP91" s="7"/>
      <c r="AQ91" s="7"/>
      <c r="AR91" s="7"/>
      <c r="AS91" s="7"/>
      <c r="AT91" s="7"/>
      <c r="AU91" s="7"/>
      <c r="AV91" s="7"/>
      <c r="AW91" s="7"/>
    </row>
    <row r="92" spans="1:49" s="4" customFormat="1" ht="25.5" customHeight="1">
      <c r="A92" s="7"/>
      <c r="B92" s="177">
        <v>58</v>
      </c>
      <c r="C92" s="167" t="s">
        <v>455</v>
      </c>
      <c r="D92" s="167" t="s">
        <v>347</v>
      </c>
      <c r="E92" s="167" t="s">
        <v>463</v>
      </c>
      <c r="F92" s="113" t="s">
        <v>411</v>
      </c>
      <c r="G92" s="112"/>
      <c r="H92" s="113"/>
      <c r="I92" s="113"/>
      <c r="J92" s="113"/>
      <c r="K92" s="113">
        <v>450</v>
      </c>
      <c r="L92" s="168">
        <v>450</v>
      </c>
      <c r="M92" s="168"/>
      <c r="N92" s="178"/>
      <c r="O92" s="87"/>
      <c r="P92" s="87"/>
      <c r="Q92" s="87"/>
      <c r="R92" s="87"/>
      <c r="S92" s="87"/>
      <c r="T92" s="87"/>
      <c r="U92" s="87"/>
      <c r="V92" s="87"/>
      <c r="W92" s="87"/>
      <c r="X92" s="87"/>
      <c r="Y92" s="87"/>
      <c r="Z92" s="7"/>
      <c r="AA92" s="7"/>
      <c r="AB92" s="7"/>
      <c r="AC92" s="7"/>
      <c r="AD92" s="7"/>
      <c r="AE92" s="7"/>
      <c r="AF92" s="7"/>
      <c r="AG92" s="7"/>
      <c r="AH92" s="7"/>
      <c r="AI92" s="7"/>
      <c r="AJ92" s="7"/>
      <c r="AK92" s="7"/>
      <c r="AL92" s="7"/>
      <c r="AM92" s="7"/>
      <c r="AN92" s="7"/>
      <c r="AO92" s="7"/>
      <c r="AP92" s="7"/>
      <c r="AQ92" s="7"/>
      <c r="AR92" s="7"/>
      <c r="AS92" s="7"/>
      <c r="AT92" s="7"/>
      <c r="AU92" s="7"/>
      <c r="AV92" s="7"/>
      <c r="AW92" s="7"/>
    </row>
    <row r="93" spans="1:49" s="4" customFormat="1" ht="25.5" customHeight="1">
      <c r="A93" s="7"/>
      <c r="B93" s="180">
        <v>59</v>
      </c>
      <c r="C93" s="169" t="s">
        <v>454</v>
      </c>
      <c r="D93" s="169" t="s">
        <v>347</v>
      </c>
      <c r="E93" s="169" t="s">
        <v>440</v>
      </c>
      <c r="F93" s="115" t="s">
        <v>66</v>
      </c>
      <c r="G93" s="116"/>
      <c r="H93" s="115"/>
      <c r="I93" s="115"/>
      <c r="J93" s="115"/>
      <c r="K93" s="115">
        <v>1200</v>
      </c>
      <c r="L93" s="170">
        <v>1200</v>
      </c>
      <c r="M93" s="170"/>
      <c r="N93" s="179"/>
      <c r="O93" s="87"/>
      <c r="P93" s="87"/>
      <c r="Q93" s="87"/>
      <c r="R93" s="87"/>
      <c r="S93" s="87"/>
      <c r="T93" s="87"/>
      <c r="U93" s="87"/>
      <c r="V93" s="87"/>
      <c r="W93" s="87"/>
      <c r="X93" s="87"/>
      <c r="Y93" s="87"/>
      <c r="Z93" s="7"/>
      <c r="AA93" s="7"/>
      <c r="AB93" s="7"/>
      <c r="AC93" s="7"/>
      <c r="AD93" s="7"/>
      <c r="AE93" s="7"/>
      <c r="AF93" s="7"/>
      <c r="AG93" s="7"/>
      <c r="AH93" s="7"/>
      <c r="AI93" s="7"/>
      <c r="AJ93" s="7"/>
      <c r="AK93" s="7"/>
      <c r="AL93" s="7"/>
      <c r="AM93" s="7"/>
      <c r="AN93" s="7"/>
      <c r="AO93" s="7"/>
      <c r="AP93" s="7"/>
      <c r="AQ93" s="7"/>
      <c r="AR93" s="7"/>
      <c r="AS93" s="7"/>
      <c r="AT93" s="7"/>
      <c r="AU93" s="7"/>
      <c r="AV93" s="7"/>
      <c r="AW93" s="7"/>
    </row>
    <row r="94" spans="1:49" s="4" customFormat="1" ht="25.5" customHeight="1">
      <c r="A94" s="7"/>
      <c r="B94" s="177">
        <v>60</v>
      </c>
      <c r="C94" s="167" t="s">
        <v>456</v>
      </c>
      <c r="D94" s="167" t="s">
        <v>457</v>
      </c>
      <c r="E94" s="167" t="s">
        <v>410</v>
      </c>
      <c r="F94" s="113" t="s">
        <v>411</v>
      </c>
      <c r="G94" s="112"/>
      <c r="H94" s="113"/>
      <c r="I94" s="113"/>
      <c r="J94" s="113"/>
      <c r="K94" s="113">
        <v>180</v>
      </c>
      <c r="L94" s="168">
        <v>180</v>
      </c>
      <c r="M94" s="168"/>
      <c r="N94" s="178"/>
      <c r="O94" s="87"/>
      <c r="P94" s="87"/>
      <c r="Q94" s="87"/>
      <c r="R94" s="87"/>
      <c r="S94" s="87"/>
      <c r="T94" s="87"/>
      <c r="U94" s="87"/>
      <c r="V94" s="87"/>
      <c r="W94" s="87"/>
      <c r="X94" s="87"/>
      <c r="Y94" s="87"/>
      <c r="Z94" s="7"/>
      <c r="AA94" s="7"/>
      <c r="AB94" s="7"/>
      <c r="AC94" s="7"/>
      <c r="AD94" s="7"/>
      <c r="AE94" s="7"/>
      <c r="AF94" s="7"/>
      <c r="AG94" s="7"/>
      <c r="AH94" s="7"/>
      <c r="AI94" s="7"/>
      <c r="AJ94" s="7"/>
      <c r="AK94" s="7"/>
      <c r="AL94" s="7"/>
      <c r="AM94" s="7"/>
      <c r="AN94" s="7"/>
      <c r="AO94" s="7"/>
      <c r="AP94" s="7"/>
      <c r="AQ94" s="7"/>
      <c r="AR94" s="7"/>
      <c r="AS94" s="7"/>
      <c r="AT94" s="7"/>
      <c r="AU94" s="7"/>
      <c r="AV94" s="7"/>
      <c r="AW94" s="7"/>
    </row>
    <row r="95" spans="1:49" s="4" customFormat="1" ht="25.5" customHeight="1">
      <c r="A95" s="7"/>
      <c r="B95" s="180">
        <v>61</v>
      </c>
      <c r="C95" s="169" t="s">
        <v>458</v>
      </c>
      <c r="D95" s="169" t="s">
        <v>311</v>
      </c>
      <c r="E95" s="169" t="s">
        <v>464</v>
      </c>
      <c r="F95" s="115" t="s">
        <v>465</v>
      </c>
      <c r="G95" s="116"/>
      <c r="H95" s="115"/>
      <c r="I95" s="115"/>
      <c r="J95" s="115"/>
      <c r="K95" s="115">
        <v>189</v>
      </c>
      <c r="L95" s="170">
        <v>238</v>
      </c>
      <c r="M95" s="170">
        <v>202</v>
      </c>
      <c r="N95" s="179"/>
      <c r="O95" s="87"/>
      <c r="P95" s="87"/>
      <c r="Q95" s="87"/>
      <c r="R95" s="87"/>
      <c r="S95" s="87"/>
      <c r="T95" s="87"/>
      <c r="U95" s="87"/>
      <c r="V95" s="87"/>
      <c r="W95" s="87"/>
      <c r="X95" s="87"/>
      <c r="Y95" s="87"/>
      <c r="Z95" s="7"/>
      <c r="AA95" s="7"/>
      <c r="AB95" s="7"/>
      <c r="AC95" s="7"/>
      <c r="AD95" s="7"/>
      <c r="AE95" s="7"/>
      <c r="AF95" s="7"/>
      <c r="AG95" s="7"/>
      <c r="AH95" s="7"/>
      <c r="AI95" s="7"/>
      <c r="AJ95" s="7"/>
      <c r="AK95" s="7"/>
      <c r="AL95" s="7"/>
      <c r="AM95" s="7"/>
      <c r="AN95" s="7"/>
      <c r="AO95" s="7"/>
      <c r="AP95" s="7"/>
      <c r="AQ95" s="7"/>
      <c r="AR95" s="7"/>
      <c r="AS95" s="7"/>
      <c r="AT95" s="7"/>
      <c r="AU95" s="7"/>
      <c r="AV95" s="7"/>
      <c r="AW95" s="7"/>
    </row>
    <row r="96" spans="1:49" s="4" customFormat="1" ht="25.5" customHeight="1">
      <c r="A96" s="7"/>
      <c r="B96" s="177">
        <v>62</v>
      </c>
      <c r="C96" s="167" t="s">
        <v>471</v>
      </c>
      <c r="D96" s="167" t="s">
        <v>347</v>
      </c>
      <c r="E96" s="167" t="s">
        <v>190</v>
      </c>
      <c r="F96" s="113" t="s">
        <v>413</v>
      </c>
      <c r="G96" s="112"/>
      <c r="H96" s="113"/>
      <c r="I96" s="113"/>
      <c r="J96" s="113"/>
      <c r="K96" s="113">
        <v>350</v>
      </c>
      <c r="L96" s="168">
        <v>350</v>
      </c>
      <c r="M96" s="168"/>
      <c r="N96" s="178"/>
      <c r="O96" s="87"/>
      <c r="P96" s="87"/>
      <c r="Q96" s="87"/>
      <c r="R96" s="87"/>
      <c r="S96" s="87"/>
      <c r="T96" s="87"/>
      <c r="U96" s="87"/>
      <c r="V96" s="87"/>
      <c r="W96" s="87"/>
      <c r="X96" s="87"/>
      <c r="Y96" s="87"/>
      <c r="Z96" s="7"/>
      <c r="AA96" s="7"/>
      <c r="AB96" s="7"/>
      <c r="AC96" s="7"/>
      <c r="AD96" s="7"/>
      <c r="AE96" s="7"/>
      <c r="AF96" s="7"/>
      <c r="AG96" s="7"/>
      <c r="AH96" s="7"/>
      <c r="AI96" s="7"/>
      <c r="AJ96" s="7"/>
      <c r="AK96" s="7"/>
      <c r="AL96" s="7"/>
      <c r="AM96" s="7"/>
      <c r="AN96" s="7"/>
      <c r="AO96" s="7"/>
      <c r="AP96" s="7"/>
      <c r="AQ96" s="7"/>
      <c r="AR96" s="7"/>
      <c r="AS96" s="7"/>
      <c r="AT96" s="7"/>
      <c r="AU96" s="7"/>
      <c r="AV96" s="7"/>
      <c r="AW96" s="7"/>
    </row>
    <row r="97" spans="1:49" s="4" customFormat="1" ht="25.5" customHeight="1">
      <c r="A97" s="7"/>
      <c r="B97" s="180">
        <v>63</v>
      </c>
      <c r="C97" s="169" t="s">
        <v>472</v>
      </c>
      <c r="D97" s="169" t="s">
        <v>310</v>
      </c>
      <c r="E97" s="169" t="s">
        <v>479</v>
      </c>
      <c r="F97" s="115" t="s">
        <v>66</v>
      </c>
      <c r="G97" s="116"/>
      <c r="H97" s="115"/>
      <c r="I97" s="115"/>
      <c r="J97" s="115"/>
      <c r="K97" s="115">
        <v>85</v>
      </c>
      <c r="L97" s="170">
        <v>85</v>
      </c>
      <c r="M97" s="170"/>
      <c r="N97" s="179"/>
      <c r="O97" s="87"/>
      <c r="P97" s="87"/>
      <c r="Q97" s="87"/>
      <c r="R97" s="87"/>
      <c r="S97" s="87"/>
      <c r="T97" s="87"/>
      <c r="U97" s="87"/>
      <c r="V97" s="87"/>
      <c r="W97" s="87"/>
      <c r="X97" s="87"/>
      <c r="Y97" s="87"/>
      <c r="Z97" s="7"/>
      <c r="AA97" s="7"/>
      <c r="AB97" s="7"/>
      <c r="AC97" s="7"/>
      <c r="AD97" s="7"/>
      <c r="AE97" s="7"/>
      <c r="AF97" s="7"/>
      <c r="AG97" s="7"/>
      <c r="AH97" s="7"/>
      <c r="AI97" s="7"/>
      <c r="AJ97" s="7"/>
      <c r="AK97" s="7"/>
      <c r="AL97" s="7"/>
      <c r="AM97" s="7"/>
      <c r="AN97" s="7"/>
      <c r="AO97" s="7"/>
      <c r="AP97" s="7"/>
      <c r="AQ97" s="7"/>
      <c r="AR97" s="7"/>
      <c r="AS97" s="7"/>
      <c r="AT97" s="7"/>
      <c r="AU97" s="7"/>
      <c r="AV97" s="7"/>
      <c r="AW97" s="7"/>
    </row>
    <row r="98" spans="1:49" s="4" customFormat="1" ht="25.5" customHeight="1">
      <c r="A98" s="7"/>
      <c r="B98" s="177">
        <v>64</v>
      </c>
      <c r="C98" s="167" t="s">
        <v>473</v>
      </c>
      <c r="D98" s="167" t="s">
        <v>474</v>
      </c>
      <c r="E98" s="167" t="s">
        <v>480</v>
      </c>
      <c r="F98" s="113" t="s">
        <v>66</v>
      </c>
      <c r="G98" s="112"/>
      <c r="H98" s="113"/>
      <c r="I98" s="113"/>
      <c r="J98" s="113"/>
      <c r="K98" s="113">
        <v>401</v>
      </c>
      <c r="L98" s="168">
        <v>401</v>
      </c>
      <c r="M98" s="168"/>
      <c r="N98" s="178"/>
      <c r="O98" s="87"/>
      <c r="P98" s="87"/>
      <c r="Q98" s="87"/>
      <c r="R98" s="87"/>
      <c r="S98" s="87"/>
      <c r="T98" s="87"/>
      <c r="U98" s="87"/>
      <c r="V98" s="87"/>
      <c r="W98" s="87"/>
      <c r="X98" s="87"/>
      <c r="Y98" s="87"/>
      <c r="Z98" s="7"/>
      <c r="AA98" s="7"/>
      <c r="AB98" s="7"/>
      <c r="AC98" s="7"/>
      <c r="AD98" s="7"/>
      <c r="AE98" s="7"/>
      <c r="AF98" s="7"/>
      <c r="AG98" s="7"/>
      <c r="AH98" s="7"/>
      <c r="AI98" s="7"/>
      <c r="AJ98" s="7"/>
      <c r="AK98" s="7"/>
      <c r="AL98" s="7"/>
      <c r="AM98" s="7"/>
      <c r="AN98" s="7"/>
      <c r="AO98" s="7"/>
      <c r="AP98" s="7"/>
      <c r="AQ98" s="7"/>
      <c r="AR98" s="7"/>
      <c r="AS98" s="7"/>
      <c r="AT98" s="7"/>
      <c r="AU98" s="7"/>
      <c r="AV98" s="7"/>
      <c r="AW98" s="7"/>
    </row>
    <row r="99" spans="1:49" s="4" customFormat="1" ht="25.5" customHeight="1">
      <c r="A99" s="7"/>
      <c r="B99" s="180">
        <v>65</v>
      </c>
      <c r="C99" s="169" t="s">
        <v>475</v>
      </c>
      <c r="D99" s="169" t="s">
        <v>366</v>
      </c>
      <c r="E99" s="169" t="s">
        <v>482</v>
      </c>
      <c r="F99" s="115" t="s">
        <v>481</v>
      </c>
      <c r="G99" s="116"/>
      <c r="H99" s="115"/>
      <c r="I99" s="115"/>
      <c r="J99" s="115"/>
      <c r="K99" s="115">
        <v>95</v>
      </c>
      <c r="L99" s="170">
        <v>95</v>
      </c>
      <c r="M99" s="170"/>
      <c r="N99" s="179"/>
      <c r="O99" s="87"/>
      <c r="P99" s="87"/>
      <c r="Q99" s="87"/>
      <c r="R99" s="87"/>
      <c r="S99" s="87"/>
      <c r="T99" s="87"/>
      <c r="U99" s="87"/>
      <c r="V99" s="87"/>
      <c r="W99" s="87"/>
      <c r="X99" s="87"/>
      <c r="Y99" s="87"/>
      <c r="Z99" s="7"/>
      <c r="AA99" s="7"/>
      <c r="AB99" s="7"/>
      <c r="AC99" s="7"/>
      <c r="AD99" s="7"/>
      <c r="AE99" s="7"/>
      <c r="AF99" s="7"/>
      <c r="AG99" s="7"/>
      <c r="AH99" s="7"/>
      <c r="AI99" s="7"/>
      <c r="AJ99" s="7"/>
      <c r="AK99" s="7"/>
      <c r="AL99" s="7"/>
      <c r="AM99" s="7"/>
      <c r="AN99" s="7"/>
      <c r="AO99" s="7"/>
      <c r="AP99" s="7"/>
      <c r="AQ99" s="7"/>
      <c r="AR99" s="7"/>
      <c r="AS99" s="7"/>
      <c r="AT99" s="7"/>
      <c r="AU99" s="7"/>
      <c r="AV99" s="7"/>
      <c r="AW99" s="7"/>
    </row>
    <row r="100" spans="1:49" s="4" customFormat="1" ht="25.5" customHeight="1">
      <c r="A100" s="7"/>
      <c r="B100" s="177">
        <v>66</v>
      </c>
      <c r="C100" s="167" t="s">
        <v>476</v>
      </c>
      <c r="D100" s="167" t="s">
        <v>347</v>
      </c>
      <c r="E100" s="167" t="s">
        <v>483</v>
      </c>
      <c r="F100" s="113" t="s">
        <v>231</v>
      </c>
      <c r="G100" s="112"/>
      <c r="H100" s="113"/>
      <c r="I100" s="113"/>
      <c r="J100" s="113"/>
      <c r="K100" s="113">
        <v>19</v>
      </c>
      <c r="L100" s="168">
        <v>19</v>
      </c>
      <c r="M100" s="168"/>
      <c r="N100" s="178"/>
      <c r="O100" s="87"/>
      <c r="P100" s="87"/>
      <c r="Q100" s="87"/>
      <c r="R100" s="87"/>
      <c r="S100" s="87"/>
      <c r="T100" s="87"/>
      <c r="U100" s="87"/>
      <c r="V100" s="87"/>
      <c r="W100" s="87"/>
      <c r="X100" s="87"/>
      <c r="Y100" s="8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row>
    <row r="101" spans="1:49" s="4" customFormat="1" ht="25.5" customHeight="1">
      <c r="A101" s="7"/>
      <c r="B101" s="180">
        <v>67</v>
      </c>
      <c r="C101" s="169" t="s">
        <v>477</v>
      </c>
      <c r="D101" s="169" t="s">
        <v>478</v>
      </c>
      <c r="E101" s="169" t="s">
        <v>484</v>
      </c>
      <c r="F101" s="115" t="s">
        <v>413</v>
      </c>
      <c r="G101" s="116"/>
      <c r="H101" s="115"/>
      <c r="I101" s="115"/>
      <c r="J101" s="115"/>
      <c r="K101" s="115">
        <v>114</v>
      </c>
      <c r="L101" s="170">
        <v>114</v>
      </c>
      <c r="M101" s="170"/>
      <c r="N101" s="179"/>
      <c r="O101" s="87"/>
      <c r="P101" s="87"/>
      <c r="Q101" s="87"/>
      <c r="R101" s="87"/>
      <c r="S101" s="87"/>
      <c r="T101" s="87"/>
      <c r="U101" s="87"/>
      <c r="V101" s="87"/>
      <c r="W101" s="87"/>
      <c r="X101" s="87"/>
      <c r="Y101" s="8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row>
    <row r="102" spans="1:49" s="4" customFormat="1" ht="25.5" customHeight="1">
      <c r="A102" s="7"/>
      <c r="B102" s="177">
        <v>68</v>
      </c>
      <c r="C102" s="167" t="s">
        <v>485</v>
      </c>
      <c r="D102" s="167" t="s">
        <v>367</v>
      </c>
      <c r="E102" s="167" t="s">
        <v>114</v>
      </c>
      <c r="F102" s="113" t="s">
        <v>114</v>
      </c>
      <c r="G102" s="112"/>
      <c r="H102" s="113"/>
      <c r="I102" s="113"/>
      <c r="J102" s="113"/>
      <c r="K102" s="113">
        <v>31</v>
      </c>
      <c r="L102" s="168">
        <v>31</v>
      </c>
      <c r="M102" s="168"/>
      <c r="N102" s="178"/>
      <c r="O102" s="87"/>
      <c r="P102" s="87"/>
      <c r="Q102" s="87"/>
      <c r="R102" s="87"/>
      <c r="S102" s="87"/>
      <c r="T102" s="87"/>
      <c r="U102" s="87"/>
      <c r="V102" s="87"/>
      <c r="W102" s="87"/>
      <c r="X102" s="87"/>
      <c r="Y102" s="8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row>
    <row r="103" spans="1:49" s="4" customFormat="1" ht="25.5" customHeight="1">
      <c r="A103" s="7"/>
      <c r="B103" s="180">
        <v>69</v>
      </c>
      <c r="C103" s="169" t="s">
        <v>487</v>
      </c>
      <c r="D103" s="169" t="s">
        <v>366</v>
      </c>
      <c r="E103" s="169" t="s">
        <v>492</v>
      </c>
      <c r="F103" s="115" t="s">
        <v>481</v>
      </c>
      <c r="G103" s="116"/>
      <c r="H103" s="115"/>
      <c r="I103" s="115"/>
      <c r="J103" s="115"/>
      <c r="K103" s="115">
        <v>26</v>
      </c>
      <c r="L103" s="170">
        <v>26</v>
      </c>
      <c r="M103" s="170"/>
      <c r="N103" s="179"/>
      <c r="O103" s="87"/>
      <c r="P103" s="87"/>
      <c r="Q103" s="87"/>
      <c r="R103" s="87"/>
      <c r="S103" s="87"/>
      <c r="T103" s="87"/>
      <c r="U103" s="87"/>
      <c r="V103" s="87"/>
      <c r="W103" s="87"/>
      <c r="X103" s="87"/>
      <c r="Y103" s="8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row>
    <row r="104" spans="1:49" s="4" customFormat="1" ht="25.5" customHeight="1">
      <c r="A104" s="7"/>
      <c r="B104" s="177">
        <v>70</v>
      </c>
      <c r="C104" s="167" t="s">
        <v>156</v>
      </c>
      <c r="D104" s="167" t="s">
        <v>347</v>
      </c>
      <c r="E104" s="167" t="s">
        <v>348</v>
      </c>
      <c r="F104" s="113" t="s">
        <v>413</v>
      </c>
      <c r="G104" s="112"/>
      <c r="H104" s="113"/>
      <c r="I104" s="113"/>
      <c r="J104" s="113"/>
      <c r="K104" s="113">
        <v>195</v>
      </c>
      <c r="L104" s="168">
        <f>176+44+2</f>
        <v>222</v>
      </c>
      <c r="M104" s="168">
        <v>266</v>
      </c>
      <c r="N104" s="178"/>
      <c r="O104" s="87"/>
      <c r="P104" s="87"/>
      <c r="Q104" s="87"/>
      <c r="R104" s="87"/>
      <c r="S104" s="87"/>
      <c r="T104" s="87"/>
      <c r="U104" s="87"/>
      <c r="V104" s="87"/>
      <c r="W104" s="87"/>
      <c r="X104" s="87"/>
      <c r="Y104" s="8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row>
    <row r="105" spans="1:49" s="4" customFormat="1" ht="25.5" customHeight="1">
      <c r="A105" s="7"/>
      <c r="B105" s="180">
        <v>71</v>
      </c>
      <c r="C105" s="169" t="s">
        <v>488</v>
      </c>
      <c r="D105" s="169" t="s">
        <v>489</v>
      </c>
      <c r="E105" s="169" t="s">
        <v>493</v>
      </c>
      <c r="F105" s="115" t="s">
        <v>73</v>
      </c>
      <c r="G105" s="116"/>
      <c r="H105" s="115"/>
      <c r="I105" s="115"/>
      <c r="J105" s="115"/>
      <c r="K105" s="115">
        <v>31</v>
      </c>
      <c r="L105" s="170">
        <v>31</v>
      </c>
      <c r="M105" s="170"/>
      <c r="N105" s="179"/>
      <c r="O105" s="87"/>
      <c r="P105" s="87"/>
      <c r="Q105" s="87"/>
      <c r="R105" s="87"/>
      <c r="S105" s="87"/>
      <c r="T105" s="87"/>
      <c r="U105" s="87"/>
      <c r="V105" s="87"/>
      <c r="W105" s="87"/>
      <c r="X105" s="87"/>
      <c r="Y105" s="8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row>
    <row r="106" spans="1:49" s="4" customFormat="1" ht="25.5" customHeight="1">
      <c r="A106" s="7"/>
      <c r="B106" s="177">
        <v>72</v>
      </c>
      <c r="C106" s="167" t="s">
        <v>490</v>
      </c>
      <c r="D106" s="167" t="s">
        <v>347</v>
      </c>
      <c r="E106" s="167" t="s">
        <v>494</v>
      </c>
      <c r="F106" s="113" t="s">
        <v>94</v>
      </c>
      <c r="G106" s="112"/>
      <c r="H106" s="113"/>
      <c r="I106" s="113"/>
      <c r="J106" s="113"/>
      <c r="K106" s="113">
        <v>264</v>
      </c>
      <c r="L106" s="168">
        <v>264</v>
      </c>
      <c r="M106" s="168"/>
      <c r="N106" s="178"/>
      <c r="O106" s="87"/>
      <c r="P106" s="87"/>
      <c r="Q106" s="87"/>
      <c r="R106" s="87"/>
      <c r="S106" s="87"/>
      <c r="T106" s="87"/>
      <c r="U106" s="87"/>
      <c r="V106" s="87"/>
      <c r="W106" s="87"/>
      <c r="X106" s="87"/>
      <c r="Y106" s="8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row>
    <row r="107" spans="1:49" s="4" customFormat="1" ht="25.5" customHeight="1">
      <c r="A107" s="7"/>
      <c r="B107" s="180">
        <v>73</v>
      </c>
      <c r="C107" s="169" t="s">
        <v>508</v>
      </c>
      <c r="D107" s="169" t="s">
        <v>350</v>
      </c>
      <c r="E107" s="169" t="s">
        <v>509</v>
      </c>
      <c r="F107" s="118" t="s">
        <v>161</v>
      </c>
      <c r="G107" s="116"/>
      <c r="H107" s="115"/>
      <c r="I107" s="115"/>
      <c r="J107" s="115"/>
      <c r="K107" s="115"/>
      <c r="L107" s="170">
        <v>37</v>
      </c>
      <c r="M107" s="170"/>
      <c r="N107" s="179"/>
      <c r="O107" s="87"/>
      <c r="P107" s="87"/>
      <c r="Q107" s="87"/>
      <c r="R107" s="87"/>
      <c r="S107" s="87"/>
      <c r="T107" s="87"/>
      <c r="U107" s="87"/>
      <c r="V107" s="87"/>
      <c r="W107" s="87"/>
      <c r="X107" s="87"/>
      <c r="Y107" s="8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row>
    <row r="108" spans="1:49" s="4" customFormat="1" ht="25.5" customHeight="1">
      <c r="A108" s="7"/>
      <c r="B108" s="177">
        <v>74</v>
      </c>
      <c r="C108" s="167" t="s">
        <v>506</v>
      </c>
      <c r="D108" s="167" t="s">
        <v>366</v>
      </c>
      <c r="E108" s="167"/>
      <c r="F108" s="113"/>
      <c r="G108" s="112"/>
      <c r="H108" s="113"/>
      <c r="I108" s="113"/>
      <c r="J108" s="113"/>
      <c r="K108" s="113">
        <v>1131</v>
      </c>
      <c r="L108" s="168">
        <v>1131</v>
      </c>
      <c r="M108" s="168"/>
      <c r="N108" s="178"/>
      <c r="O108" s="87"/>
      <c r="P108" s="87"/>
      <c r="Q108" s="87"/>
      <c r="R108" s="87"/>
      <c r="S108" s="87"/>
      <c r="T108" s="87"/>
      <c r="U108" s="87"/>
      <c r="V108" s="87"/>
      <c r="W108" s="87"/>
      <c r="X108" s="87"/>
      <c r="Y108" s="8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row>
    <row r="109" spans="1:49" s="4" customFormat="1" ht="25.5" customHeight="1">
      <c r="A109" s="7"/>
      <c r="B109" s="360">
        <v>75</v>
      </c>
      <c r="C109" s="359" t="s">
        <v>514</v>
      </c>
      <c r="D109" s="169" t="s">
        <v>311</v>
      </c>
      <c r="E109" s="169" t="s">
        <v>516</v>
      </c>
      <c r="F109" s="362" t="s">
        <v>517</v>
      </c>
      <c r="G109" s="116"/>
      <c r="H109" s="115"/>
      <c r="I109" s="115"/>
      <c r="J109" s="115"/>
      <c r="K109" s="115"/>
      <c r="L109" s="170">
        <v>279</v>
      </c>
      <c r="M109" s="170"/>
      <c r="N109" s="179"/>
      <c r="O109" s="87"/>
      <c r="P109" s="87"/>
      <c r="Q109" s="87"/>
      <c r="R109" s="87"/>
      <c r="S109" s="87"/>
      <c r="T109" s="87"/>
      <c r="U109" s="87"/>
      <c r="V109" s="87"/>
      <c r="W109" s="87"/>
      <c r="X109" s="87"/>
      <c r="Y109" s="8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row>
    <row r="110" spans="1:49" s="4" customFormat="1" ht="25.5" customHeight="1">
      <c r="A110" s="7"/>
      <c r="B110" s="361"/>
      <c r="C110" s="358"/>
      <c r="D110" s="167" t="s">
        <v>474</v>
      </c>
      <c r="E110" s="167" t="s">
        <v>515</v>
      </c>
      <c r="F110" s="363"/>
      <c r="G110" s="112"/>
      <c r="H110" s="113"/>
      <c r="I110" s="113"/>
      <c r="J110" s="113"/>
      <c r="K110" s="113"/>
      <c r="L110" s="168">
        <v>133</v>
      </c>
      <c r="M110" s="168"/>
      <c r="N110" s="178"/>
      <c r="O110" s="87"/>
      <c r="P110" s="87"/>
      <c r="Q110" s="87"/>
      <c r="R110" s="87"/>
      <c r="S110" s="87"/>
      <c r="T110" s="87"/>
      <c r="U110" s="87"/>
      <c r="V110" s="87"/>
      <c r="W110" s="87"/>
      <c r="X110" s="87"/>
      <c r="Y110" s="8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row>
    <row r="111" spans="1:49" s="4" customFormat="1" ht="25.5" customHeight="1">
      <c r="A111" s="7"/>
      <c r="B111" s="180">
        <v>76</v>
      </c>
      <c r="C111" s="169" t="s">
        <v>42</v>
      </c>
      <c r="D111" s="169" t="s">
        <v>347</v>
      </c>
      <c r="E111" s="169" t="s">
        <v>43</v>
      </c>
      <c r="F111" s="117" t="s">
        <v>44</v>
      </c>
      <c r="G111" s="116"/>
      <c r="H111" s="115"/>
      <c r="I111" s="115"/>
      <c r="J111" s="115"/>
      <c r="K111" s="115"/>
      <c r="L111" s="170">
        <v>10601</v>
      </c>
      <c r="M111" s="170"/>
      <c r="N111" s="179"/>
      <c r="O111" s="87"/>
      <c r="P111" s="87"/>
      <c r="Q111" s="87"/>
      <c r="R111" s="87"/>
      <c r="S111" s="87"/>
      <c r="T111" s="87"/>
      <c r="U111" s="87"/>
      <c r="V111" s="87"/>
      <c r="W111" s="87"/>
      <c r="X111" s="87"/>
      <c r="Y111" s="8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row>
    <row r="112" spans="1:49" s="4" customFormat="1" ht="25.5" customHeight="1">
      <c r="A112" s="7"/>
      <c r="B112" s="177">
        <v>77</v>
      </c>
      <c r="C112" s="167" t="s">
        <v>523</v>
      </c>
      <c r="D112" s="167" t="s">
        <v>347</v>
      </c>
      <c r="E112" s="167"/>
      <c r="F112" s="111"/>
      <c r="G112" s="112"/>
      <c r="H112" s="113"/>
      <c r="I112" s="113"/>
      <c r="J112" s="113"/>
      <c r="K112" s="113"/>
      <c r="L112" s="168">
        <v>91</v>
      </c>
      <c r="M112" s="168"/>
      <c r="N112" s="178"/>
      <c r="O112" s="87"/>
      <c r="P112" s="87"/>
      <c r="Q112" s="87"/>
      <c r="R112" s="87"/>
      <c r="S112" s="87"/>
      <c r="T112" s="87"/>
      <c r="U112" s="87"/>
      <c r="V112" s="87"/>
      <c r="W112" s="87"/>
      <c r="X112" s="87"/>
      <c r="Y112" s="8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row>
    <row r="113" spans="1:49" s="4" customFormat="1" ht="25.5" customHeight="1">
      <c r="A113" s="7"/>
      <c r="B113" s="180">
        <v>78</v>
      </c>
      <c r="C113" s="169" t="s">
        <v>522</v>
      </c>
      <c r="D113" s="169" t="s">
        <v>474</v>
      </c>
      <c r="E113" s="114" t="s">
        <v>142</v>
      </c>
      <c r="F113" s="117" t="s">
        <v>110</v>
      </c>
      <c r="G113" s="116"/>
      <c r="H113" s="115"/>
      <c r="I113" s="115"/>
      <c r="J113" s="115"/>
      <c r="K113" s="115"/>
      <c r="L113" s="170">
        <f>81+8+1</f>
        <v>90</v>
      </c>
      <c r="M113" s="170">
        <v>92</v>
      </c>
      <c r="N113" s="179"/>
      <c r="O113" s="87"/>
      <c r="P113" s="87"/>
      <c r="Q113" s="87"/>
      <c r="R113" s="87"/>
      <c r="S113" s="87"/>
      <c r="T113" s="87"/>
      <c r="U113" s="87"/>
      <c r="V113" s="87"/>
      <c r="W113" s="87"/>
      <c r="X113" s="87"/>
      <c r="Y113" s="8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row>
    <row r="114" spans="1:49" s="4" customFormat="1" ht="25.5" customHeight="1">
      <c r="A114" s="7"/>
      <c r="B114" s="177">
        <v>80</v>
      </c>
      <c r="C114" s="167" t="s">
        <v>524</v>
      </c>
      <c r="D114" s="167" t="s">
        <v>347</v>
      </c>
      <c r="E114" s="110" t="s">
        <v>529</v>
      </c>
      <c r="F114" s="111"/>
      <c r="G114" s="112"/>
      <c r="H114" s="113"/>
      <c r="I114" s="113"/>
      <c r="J114" s="113"/>
      <c r="K114" s="113"/>
      <c r="L114" s="168">
        <v>427</v>
      </c>
      <c r="M114" s="168"/>
      <c r="N114" s="178"/>
      <c r="O114" s="87"/>
      <c r="P114" s="87"/>
      <c r="Q114" s="87"/>
      <c r="R114" s="87"/>
      <c r="S114" s="87"/>
      <c r="T114" s="87"/>
      <c r="U114" s="87"/>
      <c r="V114" s="87"/>
      <c r="W114" s="87"/>
      <c r="X114" s="87"/>
      <c r="Y114" s="8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row>
    <row r="115" spans="1:49" s="4" customFormat="1" ht="25.5" customHeight="1">
      <c r="A115" s="7"/>
      <c r="B115" s="180">
        <v>81</v>
      </c>
      <c r="C115" s="169" t="s">
        <v>526</v>
      </c>
      <c r="D115" s="169" t="s">
        <v>347</v>
      </c>
      <c r="E115" s="114" t="s">
        <v>530</v>
      </c>
      <c r="F115" s="117" t="s">
        <v>73</v>
      </c>
      <c r="G115" s="116"/>
      <c r="H115" s="115"/>
      <c r="I115" s="115"/>
      <c r="J115" s="115"/>
      <c r="K115" s="115"/>
      <c r="L115" s="170">
        <v>103</v>
      </c>
      <c r="M115" s="170"/>
      <c r="N115" s="179"/>
      <c r="O115" s="87"/>
      <c r="P115" s="87"/>
      <c r="Q115" s="87"/>
      <c r="R115" s="87"/>
      <c r="S115" s="87"/>
      <c r="T115" s="87"/>
      <c r="U115" s="87"/>
      <c r="V115" s="87"/>
      <c r="W115" s="87"/>
      <c r="X115" s="87"/>
      <c r="Y115" s="8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row>
    <row r="116" spans="1:49" s="4" customFormat="1" ht="25.5" customHeight="1">
      <c r="A116" s="7"/>
      <c r="B116" s="177">
        <v>82</v>
      </c>
      <c r="C116" s="167" t="s">
        <v>539</v>
      </c>
      <c r="D116" s="110" t="s">
        <v>311</v>
      </c>
      <c r="E116" s="110"/>
      <c r="F116" s="111"/>
      <c r="G116" s="112"/>
      <c r="H116" s="113"/>
      <c r="I116" s="113"/>
      <c r="J116" s="113"/>
      <c r="K116" s="113"/>
      <c r="L116" s="168">
        <v>225</v>
      </c>
      <c r="M116" s="168"/>
      <c r="N116" s="178"/>
      <c r="O116" s="87"/>
      <c r="P116" s="87"/>
      <c r="Q116" s="87"/>
      <c r="R116" s="87"/>
      <c r="S116" s="87"/>
      <c r="T116" s="87"/>
      <c r="U116" s="87"/>
      <c r="V116" s="87"/>
      <c r="W116" s="87"/>
      <c r="X116" s="87"/>
      <c r="Y116" s="8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row>
    <row r="117" spans="1:49" s="4" customFormat="1" ht="25.5" customHeight="1">
      <c r="A117" s="7"/>
      <c r="B117" s="180">
        <v>83</v>
      </c>
      <c r="C117" s="169" t="s">
        <v>540</v>
      </c>
      <c r="D117" s="169" t="s">
        <v>474</v>
      </c>
      <c r="E117" s="114" t="s">
        <v>160</v>
      </c>
      <c r="F117" s="117" t="s">
        <v>161</v>
      </c>
      <c r="G117" s="116"/>
      <c r="H117" s="115"/>
      <c r="I117" s="115"/>
      <c r="J117" s="115"/>
      <c r="K117" s="115"/>
      <c r="L117" s="170">
        <f>410+55+40</f>
        <v>505</v>
      </c>
      <c r="M117" s="170"/>
      <c r="N117" s="179"/>
      <c r="O117" s="87"/>
      <c r="P117" s="87"/>
      <c r="Q117" s="87"/>
      <c r="R117" s="87"/>
      <c r="S117" s="87"/>
      <c r="T117" s="87"/>
      <c r="U117" s="87"/>
      <c r="V117" s="87"/>
      <c r="W117" s="87"/>
      <c r="X117" s="87"/>
      <c r="Y117" s="8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row>
    <row r="118" spans="1:49" s="4" customFormat="1" ht="25.5" customHeight="1">
      <c r="A118" s="7"/>
      <c r="B118" s="177">
        <v>84</v>
      </c>
      <c r="C118" s="110" t="s">
        <v>541</v>
      </c>
      <c r="D118" s="167" t="s">
        <v>544</v>
      </c>
      <c r="E118" s="110" t="s">
        <v>542</v>
      </c>
      <c r="F118" s="111"/>
      <c r="G118" s="112"/>
      <c r="H118" s="113"/>
      <c r="I118" s="113"/>
      <c r="J118" s="113"/>
      <c r="K118" s="113"/>
      <c r="L118" s="168">
        <v>63</v>
      </c>
      <c r="M118" s="168"/>
      <c r="N118" s="178"/>
      <c r="O118" s="87"/>
      <c r="P118" s="87"/>
      <c r="Q118" s="87"/>
      <c r="R118" s="87"/>
      <c r="S118" s="87"/>
      <c r="T118" s="87"/>
      <c r="U118" s="87"/>
      <c r="V118" s="87"/>
      <c r="W118" s="87"/>
      <c r="X118" s="87"/>
      <c r="Y118" s="8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row>
    <row r="119" spans="1:49" s="4" customFormat="1" ht="25.5" customHeight="1">
      <c r="A119" s="7"/>
      <c r="B119" s="180">
        <v>85</v>
      </c>
      <c r="C119" s="169" t="s">
        <v>216</v>
      </c>
      <c r="D119" s="169" t="s">
        <v>474</v>
      </c>
      <c r="E119" s="114"/>
      <c r="F119" s="117"/>
      <c r="G119" s="116"/>
      <c r="H119" s="115"/>
      <c r="I119" s="115"/>
      <c r="J119" s="115"/>
      <c r="K119" s="115"/>
      <c r="L119" s="170">
        <v>91</v>
      </c>
      <c r="M119" s="170"/>
      <c r="N119" s="179"/>
      <c r="O119" s="87"/>
      <c r="P119" s="87"/>
      <c r="Q119" s="87"/>
      <c r="R119" s="87"/>
      <c r="S119" s="87"/>
      <c r="T119" s="87"/>
      <c r="U119" s="87"/>
      <c r="V119" s="87"/>
      <c r="W119" s="87"/>
      <c r="X119" s="87"/>
      <c r="Y119" s="8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row>
    <row r="120" spans="1:49" s="4" customFormat="1" ht="25.5" customHeight="1">
      <c r="A120" s="7"/>
      <c r="B120" s="177">
        <v>86</v>
      </c>
      <c r="C120" s="110" t="s">
        <v>543</v>
      </c>
      <c r="D120" s="167" t="s">
        <v>347</v>
      </c>
      <c r="E120" s="110"/>
      <c r="F120" s="111"/>
      <c r="G120" s="112"/>
      <c r="H120" s="113"/>
      <c r="I120" s="113"/>
      <c r="J120" s="113"/>
      <c r="K120" s="113"/>
      <c r="L120" s="168">
        <v>945</v>
      </c>
      <c r="M120" s="168">
        <v>110</v>
      </c>
      <c r="N120" s="178"/>
      <c r="O120" s="87"/>
      <c r="P120" s="87"/>
      <c r="Q120" s="87"/>
      <c r="R120" s="87"/>
      <c r="S120" s="87"/>
      <c r="T120" s="87"/>
      <c r="U120" s="87"/>
      <c r="V120" s="87"/>
      <c r="W120" s="87"/>
      <c r="X120" s="87"/>
      <c r="Y120" s="8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row>
    <row r="121" spans="1:49" s="4" customFormat="1" ht="25.5" customHeight="1">
      <c r="A121" s="7"/>
      <c r="B121" s="180">
        <v>87</v>
      </c>
      <c r="C121" s="169" t="s">
        <v>545</v>
      </c>
      <c r="D121" s="169" t="s">
        <v>474</v>
      </c>
      <c r="E121" s="114"/>
      <c r="F121" s="117"/>
      <c r="G121" s="116"/>
      <c r="H121" s="115"/>
      <c r="I121" s="115"/>
      <c r="J121" s="115"/>
      <c r="K121" s="115"/>
      <c r="L121" s="170"/>
      <c r="M121" s="170">
        <v>1456</v>
      </c>
      <c r="N121" s="179"/>
      <c r="O121" s="87"/>
      <c r="P121" s="87"/>
      <c r="Q121" s="87"/>
      <c r="R121" s="87"/>
      <c r="S121" s="87"/>
      <c r="T121" s="87"/>
      <c r="U121" s="87"/>
      <c r="V121" s="87"/>
      <c r="W121" s="87"/>
      <c r="X121" s="87"/>
      <c r="Y121" s="8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row>
    <row r="122" spans="1:49" s="4" customFormat="1" ht="25.5" customHeight="1">
      <c r="A122" s="7"/>
      <c r="B122" s="177">
        <v>88</v>
      </c>
      <c r="C122" s="167" t="s">
        <v>546</v>
      </c>
      <c r="D122" s="167" t="s">
        <v>474</v>
      </c>
      <c r="E122" s="110"/>
      <c r="F122" s="111"/>
      <c r="G122" s="112"/>
      <c r="H122" s="113"/>
      <c r="I122" s="113"/>
      <c r="J122" s="113"/>
      <c r="K122" s="113"/>
      <c r="L122" s="168"/>
      <c r="M122" s="168">
        <v>351</v>
      </c>
      <c r="N122" s="178"/>
      <c r="O122" s="87"/>
      <c r="P122" s="87"/>
      <c r="Q122" s="87"/>
      <c r="R122" s="87"/>
      <c r="S122" s="87"/>
      <c r="T122" s="87"/>
      <c r="U122" s="87"/>
      <c r="V122" s="87"/>
      <c r="W122" s="87"/>
      <c r="X122" s="87"/>
      <c r="Y122" s="8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row>
    <row r="123" spans="1:49" s="4" customFormat="1" ht="25.5" customHeight="1">
      <c r="A123" s="7"/>
      <c r="B123" s="180">
        <v>89</v>
      </c>
      <c r="C123" s="169" t="s">
        <v>550</v>
      </c>
      <c r="D123" s="169" t="s">
        <v>474</v>
      </c>
      <c r="E123" s="114"/>
      <c r="F123" s="117"/>
      <c r="G123" s="116"/>
      <c r="H123" s="115"/>
      <c r="I123" s="115"/>
      <c r="J123" s="115"/>
      <c r="K123" s="115"/>
      <c r="L123" s="170"/>
      <c r="M123" s="170">
        <v>1090</v>
      </c>
      <c r="N123" s="179"/>
      <c r="O123" s="87"/>
      <c r="P123" s="87"/>
      <c r="Q123" s="87"/>
      <c r="R123" s="87"/>
      <c r="S123" s="87"/>
      <c r="T123" s="87"/>
      <c r="U123" s="87"/>
      <c r="V123" s="87"/>
      <c r="W123" s="87"/>
      <c r="X123" s="87"/>
      <c r="Y123" s="8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row>
    <row r="124" spans="1:49" s="4" customFormat="1" ht="25.5" customHeight="1">
      <c r="A124" s="7"/>
      <c r="B124" s="177">
        <v>90</v>
      </c>
      <c r="C124" s="167" t="s">
        <v>551</v>
      </c>
      <c r="D124" s="167" t="s">
        <v>474</v>
      </c>
      <c r="E124" s="110"/>
      <c r="F124" s="111"/>
      <c r="G124" s="112"/>
      <c r="H124" s="113"/>
      <c r="I124" s="113"/>
      <c r="J124" s="113"/>
      <c r="K124" s="113"/>
      <c r="L124" s="168"/>
      <c r="M124" s="168">
        <v>582</v>
      </c>
      <c r="N124" s="178"/>
      <c r="O124" s="87"/>
      <c r="P124" s="87"/>
      <c r="Q124" s="87"/>
      <c r="R124" s="87"/>
      <c r="S124" s="87"/>
      <c r="T124" s="87"/>
      <c r="U124" s="87"/>
      <c r="V124" s="87"/>
      <c r="W124" s="87"/>
      <c r="X124" s="87"/>
      <c r="Y124" s="8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row>
    <row r="125" spans="1:49" s="4" customFormat="1" ht="25.5" customHeight="1">
      <c r="A125" s="7"/>
      <c r="B125" s="180">
        <v>91</v>
      </c>
      <c r="C125" s="169" t="s">
        <v>458</v>
      </c>
      <c r="D125" s="169" t="s">
        <v>474</v>
      </c>
      <c r="E125" s="114"/>
      <c r="F125" s="117"/>
      <c r="G125" s="116"/>
      <c r="H125" s="115"/>
      <c r="I125" s="115"/>
      <c r="J125" s="115"/>
      <c r="K125" s="115"/>
      <c r="L125" s="170"/>
      <c r="M125" s="170">
        <v>64</v>
      </c>
      <c r="N125" s="179"/>
      <c r="O125" s="87"/>
      <c r="P125" s="87"/>
      <c r="Q125" s="87"/>
      <c r="R125" s="87"/>
      <c r="S125" s="87"/>
      <c r="T125" s="87"/>
      <c r="U125" s="87"/>
      <c r="V125" s="87"/>
      <c r="W125" s="87"/>
      <c r="X125" s="87"/>
      <c r="Y125" s="8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row>
    <row r="126" spans="1:49" s="4" customFormat="1" ht="25.5" customHeight="1">
      <c r="A126" s="7"/>
      <c r="B126" s="177">
        <v>92</v>
      </c>
      <c r="C126" s="167" t="s">
        <v>552</v>
      </c>
      <c r="D126" s="167" t="s">
        <v>474</v>
      </c>
      <c r="E126" s="110"/>
      <c r="F126" s="111"/>
      <c r="G126" s="112"/>
      <c r="H126" s="113"/>
      <c r="I126" s="113"/>
      <c r="J126" s="113"/>
      <c r="K126" s="113"/>
      <c r="L126" s="168"/>
      <c r="M126" s="168">
        <v>304</v>
      </c>
      <c r="N126" s="178"/>
      <c r="O126" s="87"/>
      <c r="P126" s="87"/>
      <c r="Q126" s="87"/>
      <c r="R126" s="87"/>
      <c r="S126" s="87"/>
      <c r="T126" s="87"/>
      <c r="U126" s="87"/>
      <c r="V126" s="87"/>
      <c r="W126" s="87"/>
      <c r="X126" s="87"/>
      <c r="Y126" s="8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row>
    <row r="127" spans="1:49" s="4" customFormat="1" ht="25.5" customHeight="1">
      <c r="A127" s="7"/>
      <c r="B127" s="180">
        <v>93</v>
      </c>
      <c r="C127" s="169" t="s">
        <v>553</v>
      </c>
      <c r="D127" s="169" t="s">
        <v>474</v>
      </c>
      <c r="E127" s="114"/>
      <c r="F127" s="117"/>
      <c r="G127" s="116"/>
      <c r="H127" s="115"/>
      <c r="I127" s="115"/>
      <c r="J127" s="115"/>
      <c r="K127" s="115"/>
      <c r="L127" s="170"/>
      <c r="M127" s="170">
        <v>106</v>
      </c>
      <c r="N127" s="179"/>
      <c r="O127" s="87"/>
      <c r="P127" s="87"/>
      <c r="Q127" s="87"/>
      <c r="R127" s="87"/>
      <c r="S127" s="87"/>
      <c r="T127" s="87"/>
      <c r="U127" s="87"/>
      <c r="V127" s="87"/>
      <c r="W127" s="87"/>
      <c r="X127" s="87"/>
      <c r="Y127" s="8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row>
    <row r="128" spans="1:49" s="4" customFormat="1" ht="25.5" customHeight="1">
      <c r="A128" s="7"/>
      <c r="B128" s="177">
        <v>94</v>
      </c>
      <c r="C128" s="167" t="s">
        <v>554</v>
      </c>
      <c r="D128" s="167" t="s">
        <v>474</v>
      </c>
      <c r="E128" s="110"/>
      <c r="F128" s="111"/>
      <c r="G128" s="112"/>
      <c r="H128" s="113"/>
      <c r="I128" s="113"/>
      <c r="J128" s="113"/>
      <c r="K128" s="113"/>
      <c r="L128" s="168"/>
      <c r="M128" s="168">
        <v>112</v>
      </c>
      <c r="N128" s="178"/>
      <c r="O128" s="87"/>
      <c r="P128" s="87"/>
      <c r="Q128" s="87"/>
      <c r="R128" s="87"/>
      <c r="S128" s="87"/>
      <c r="T128" s="87"/>
      <c r="U128" s="87"/>
      <c r="V128" s="87"/>
      <c r="W128" s="87"/>
      <c r="X128" s="87"/>
      <c r="Y128" s="8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row>
    <row r="129" spans="1:49" s="4" customFormat="1" ht="25.5" customHeight="1" thickBot="1">
      <c r="A129" s="7"/>
      <c r="B129" s="203">
        <v>95</v>
      </c>
      <c r="C129" s="204" t="s">
        <v>555</v>
      </c>
      <c r="D129" s="204" t="s">
        <v>474</v>
      </c>
      <c r="E129" s="205"/>
      <c r="F129" s="206"/>
      <c r="G129" s="207"/>
      <c r="H129" s="208"/>
      <c r="I129" s="208"/>
      <c r="J129" s="208"/>
      <c r="K129" s="208"/>
      <c r="L129" s="209"/>
      <c r="M129" s="209">
        <v>930</v>
      </c>
      <c r="N129" s="210"/>
      <c r="O129" s="87"/>
      <c r="P129" s="87"/>
      <c r="Q129" s="87"/>
      <c r="R129" s="87"/>
      <c r="S129" s="87"/>
      <c r="T129" s="87"/>
      <c r="U129" s="87"/>
      <c r="V129" s="87"/>
      <c r="W129" s="87"/>
      <c r="X129" s="87"/>
      <c r="Y129" s="8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row>
    <row r="130" spans="1:49" s="4" customFormat="1" ht="25.5" customHeight="1" thickTop="1" thickBot="1">
      <c r="A130" s="7"/>
      <c r="B130" s="364" t="s">
        <v>368</v>
      </c>
      <c r="C130" s="364"/>
      <c r="D130" s="364"/>
      <c r="E130" s="364"/>
      <c r="F130" s="365"/>
      <c r="G130" s="211">
        <f>SUM(G14:G67)</f>
        <v>340212</v>
      </c>
      <c r="H130" s="211">
        <f>SUM(H14:H91)</f>
        <v>412186</v>
      </c>
      <c r="I130" s="211">
        <f>SUM(I14:I106)</f>
        <v>562369</v>
      </c>
      <c r="J130" s="211">
        <f>SUM(J14:J106)</f>
        <v>725224</v>
      </c>
      <c r="K130" s="211">
        <f>SUM(K14:K110)</f>
        <v>753981</v>
      </c>
      <c r="L130" s="212">
        <f>SUM(L14:L120)</f>
        <v>881769</v>
      </c>
      <c r="M130" s="212">
        <f>SUM(M14:M129)</f>
        <v>901711</v>
      </c>
      <c r="N130" s="212">
        <f>SUM(N14:N129)</f>
        <v>976622</v>
      </c>
      <c r="O130" s="87"/>
      <c r="P130" s="87"/>
      <c r="Q130" s="87"/>
      <c r="R130" s="87"/>
      <c r="S130" s="87"/>
      <c r="T130" s="87"/>
      <c r="U130" s="87"/>
      <c r="V130" s="87"/>
      <c r="W130" s="87"/>
      <c r="X130" s="87"/>
      <c r="Y130" s="8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row>
    <row r="131" spans="1:49" s="4" customFormat="1" ht="19.899999999999999" customHeight="1" thickTop="1">
      <c r="A131" s="154"/>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row>
    <row r="132" spans="1:49" s="4" customFormat="1" ht="19.899999999999999" customHeight="1">
      <c r="A132" s="154"/>
      <c r="B132" s="110"/>
      <c r="C132" s="110" t="s">
        <v>336</v>
      </c>
      <c r="D132" s="87"/>
      <c r="E132" s="87"/>
      <c r="F132" s="87"/>
      <c r="G132" s="87"/>
      <c r="H132" s="87"/>
      <c r="I132" s="87"/>
      <c r="J132" s="87"/>
      <c r="K132" s="87"/>
      <c r="L132" s="87"/>
      <c r="M132" s="87"/>
      <c r="N132" s="87"/>
      <c r="O132" s="87"/>
      <c r="P132" s="87"/>
      <c r="Q132" s="87"/>
      <c r="R132" s="87"/>
      <c r="S132" s="87"/>
      <c r="T132" s="87"/>
      <c r="U132" s="87"/>
      <c r="V132" s="87"/>
      <c r="W132" s="87"/>
      <c r="X132" s="87"/>
      <c r="Y132" s="8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row>
    <row r="133" spans="1:49" s="4" customFormat="1" ht="19.899999999999999" customHeight="1">
      <c r="A133" s="154"/>
      <c r="B133" s="114" t="s">
        <v>335</v>
      </c>
      <c r="C133" s="169" t="s">
        <v>380</v>
      </c>
      <c r="D133" s="87"/>
      <c r="E133" s="87"/>
      <c r="F133" s="87"/>
      <c r="G133" s="87"/>
      <c r="H133" s="87"/>
      <c r="I133" s="87"/>
      <c r="J133" s="87"/>
      <c r="K133" s="87"/>
      <c r="L133" s="87"/>
      <c r="M133" s="87"/>
      <c r="N133" s="87"/>
      <c r="O133" s="87"/>
      <c r="P133" s="87"/>
      <c r="Q133" s="87"/>
      <c r="R133" s="87"/>
      <c r="S133" s="87"/>
      <c r="T133" s="87"/>
      <c r="U133" s="87"/>
      <c r="V133" s="87"/>
      <c r="W133" s="87"/>
      <c r="X133" s="87"/>
      <c r="Y133" s="8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row>
    <row r="134" spans="1:49" s="4" customFormat="1" ht="19.899999999999999" customHeight="1">
      <c r="A134" s="154"/>
      <c r="B134" s="110" t="s">
        <v>335</v>
      </c>
      <c r="C134" s="167" t="s">
        <v>384</v>
      </c>
      <c r="D134" s="87"/>
      <c r="E134" s="87"/>
      <c r="F134" s="87"/>
      <c r="G134" s="87"/>
      <c r="H134" s="87"/>
      <c r="I134" s="87"/>
      <c r="J134" s="87"/>
      <c r="K134" s="87"/>
      <c r="L134" s="87"/>
      <c r="M134" s="87"/>
      <c r="N134" s="87"/>
      <c r="O134" s="87"/>
      <c r="P134" s="87"/>
      <c r="Q134" s="87"/>
      <c r="R134" s="87"/>
      <c r="S134" s="87"/>
      <c r="T134" s="87"/>
      <c r="U134" s="87"/>
      <c r="V134" s="87"/>
      <c r="W134" s="87"/>
      <c r="X134" s="87"/>
      <c r="Y134" s="8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row>
    <row r="135" spans="1:49" s="4" customFormat="1" ht="19.899999999999999" customHeight="1">
      <c r="A135" s="154"/>
      <c r="B135" s="114" t="s">
        <v>335</v>
      </c>
      <c r="C135" s="169" t="s">
        <v>495</v>
      </c>
      <c r="D135" s="87"/>
      <c r="E135" s="87"/>
      <c r="F135" s="87"/>
      <c r="G135" s="87"/>
      <c r="H135" s="87"/>
      <c r="I135" s="87"/>
      <c r="J135" s="87"/>
      <c r="K135" s="87"/>
      <c r="L135" s="87"/>
      <c r="M135" s="87"/>
      <c r="N135" s="87"/>
      <c r="O135" s="87"/>
      <c r="P135" s="87"/>
      <c r="Q135" s="87"/>
      <c r="R135" s="87"/>
      <c r="S135" s="87"/>
      <c r="T135" s="87"/>
      <c r="U135" s="87"/>
      <c r="V135" s="87"/>
      <c r="W135" s="87"/>
      <c r="X135" s="87"/>
      <c r="Y135" s="8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row>
    <row r="136" spans="1:49" s="4" customFormat="1" ht="19.899999999999999" customHeight="1">
      <c r="A136" s="154"/>
      <c r="B136" s="110" t="s">
        <v>335</v>
      </c>
      <c r="C136" s="167" t="s">
        <v>527</v>
      </c>
      <c r="D136" s="87"/>
      <c r="E136" s="87"/>
      <c r="F136" s="87"/>
      <c r="G136" s="87"/>
      <c r="H136" s="87"/>
      <c r="I136" s="87"/>
      <c r="J136" s="87"/>
      <c r="K136" s="87"/>
      <c r="L136" s="87"/>
      <c r="M136" s="87"/>
      <c r="N136" s="87"/>
      <c r="O136" s="87"/>
      <c r="P136" s="87"/>
      <c r="Q136" s="87"/>
      <c r="R136" s="87"/>
      <c r="S136" s="87"/>
      <c r="T136" s="87"/>
      <c r="U136" s="87"/>
      <c r="V136" s="87"/>
      <c r="W136" s="87"/>
      <c r="X136" s="87"/>
      <c r="Y136" s="8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row>
    <row r="137" spans="1:49" s="4" customFormat="1" ht="19.899999999999999" customHeight="1">
      <c r="A137" s="154"/>
      <c r="B137" s="114" t="s">
        <v>335</v>
      </c>
      <c r="C137" s="169" t="s">
        <v>528</v>
      </c>
      <c r="D137" s="87"/>
      <c r="E137" s="87"/>
      <c r="F137" s="87"/>
      <c r="G137" s="87"/>
      <c r="H137" s="87"/>
      <c r="I137" s="87"/>
      <c r="J137" s="87"/>
      <c r="K137" s="87"/>
      <c r="L137" s="87"/>
      <c r="M137" s="87"/>
      <c r="N137" s="87"/>
      <c r="O137" s="87"/>
      <c r="P137" s="87"/>
      <c r="Q137" s="87"/>
      <c r="R137" s="87"/>
      <c r="S137" s="87"/>
      <c r="T137" s="87"/>
      <c r="U137" s="87"/>
      <c r="V137" s="87"/>
      <c r="W137" s="87"/>
      <c r="X137" s="87"/>
      <c r="Y137" s="8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row>
    <row r="138" spans="1:49" s="4" customFormat="1">
      <c r="A138" s="7"/>
      <c r="B138" s="7"/>
      <c r="C138" s="7"/>
      <c r="D138" s="7"/>
      <c r="E138" s="7"/>
      <c r="F138" s="7"/>
      <c r="G138" s="7"/>
      <c r="H138" s="7"/>
      <c r="I138" s="7"/>
      <c r="J138" s="7"/>
      <c r="K138" s="7"/>
      <c r="L138" s="7"/>
      <c r="M138" s="7"/>
      <c r="N138" s="7"/>
      <c r="O138" s="87"/>
      <c r="P138" s="87"/>
      <c r="Q138" s="87"/>
      <c r="R138" s="87"/>
      <c r="S138" s="87"/>
      <c r="T138" s="87"/>
      <c r="U138" s="87"/>
      <c r="V138" s="87"/>
      <c r="W138" s="87"/>
      <c r="X138" s="87"/>
      <c r="Y138" s="8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row>
    <row r="139" spans="1:49" s="4" customFormat="1">
      <c r="A139" s="7"/>
      <c r="B139" s="7"/>
      <c r="C139" s="7"/>
      <c r="D139" s="7"/>
      <c r="E139" s="7"/>
      <c r="F139" s="7"/>
      <c r="G139" s="7"/>
      <c r="H139" s="7"/>
      <c r="I139" s="7"/>
      <c r="J139" s="19"/>
      <c r="K139" s="7"/>
      <c r="L139" s="7"/>
      <c r="M139" s="7"/>
      <c r="N139" s="7"/>
      <c r="O139" s="87"/>
      <c r="P139" s="87"/>
      <c r="Q139" s="87"/>
      <c r="R139" s="87"/>
      <c r="S139" s="87"/>
      <c r="T139" s="87"/>
      <c r="U139" s="87"/>
      <c r="V139" s="87"/>
      <c r="W139" s="87"/>
      <c r="X139" s="87"/>
      <c r="Y139" s="8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row>
    <row r="140" spans="1:49" s="4" customFormat="1">
      <c r="A140" s="7"/>
      <c r="B140" s="7"/>
      <c r="C140" s="7"/>
      <c r="D140" s="7"/>
      <c r="E140" s="7"/>
      <c r="F140" s="7"/>
      <c r="G140" s="7"/>
      <c r="H140" s="7"/>
      <c r="I140" s="7"/>
      <c r="J140" s="7"/>
      <c r="K140" s="7"/>
      <c r="L140" s="7"/>
      <c r="M140" s="7"/>
      <c r="N140" s="7"/>
      <c r="O140" s="87"/>
      <c r="P140" s="87"/>
      <c r="Q140" s="87"/>
      <c r="R140" s="87"/>
      <c r="S140" s="87"/>
      <c r="T140" s="87"/>
      <c r="U140" s="87"/>
      <c r="V140" s="87"/>
      <c r="W140" s="87"/>
      <c r="X140" s="87"/>
      <c r="Y140" s="8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row>
    <row r="141" spans="1:49" s="4" customFormat="1">
      <c r="A141" s="7"/>
      <c r="B141" s="7"/>
      <c r="C141" s="7"/>
      <c r="D141" s="7"/>
      <c r="E141" s="7"/>
      <c r="F141" s="7"/>
      <c r="G141" s="7"/>
      <c r="H141" s="7"/>
      <c r="I141" s="7"/>
      <c r="J141" s="7"/>
      <c r="K141" s="7"/>
      <c r="L141" s="7"/>
      <c r="M141" s="7"/>
      <c r="N141" s="7"/>
      <c r="O141" s="87"/>
      <c r="P141" s="87"/>
      <c r="Q141" s="87"/>
      <c r="R141" s="87"/>
      <c r="S141" s="87"/>
      <c r="T141" s="87"/>
      <c r="U141" s="87"/>
      <c r="V141" s="87"/>
      <c r="W141" s="87"/>
      <c r="X141" s="87"/>
      <c r="Y141" s="8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row>
    <row r="142" spans="1:49" s="4" customFormat="1">
      <c r="A142" s="7"/>
      <c r="B142" s="7"/>
      <c r="C142" s="7"/>
      <c r="D142" s="7"/>
      <c r="E142" s="7"/>
      <c r="F142" s="7"/>
      <c r="G142" s="7"/>
      <c r="H142" s="7"/>
      <c r="I142" s="7"/>
      <c r="J142" s="7"/>
      <c r="K142" s="7"/>
      <c r="L142" s="7"/>
      <c r="M142" s="7"/>
      <c r="N142" s="7"/>
      <c r="O142" s="87"/>
      <c r="P142" s="87"/>
      <c r="Q142" s="87"/>
      <c r="R142" s="87"/>
      <c r="S142" s="87"/>
      <c r="T142" s="87"/>
      <c r="U142" s="87"/>
      <c r="V142" s="87"/>
      <c r="W142" s="87"/>
      <c r="X142" s="87"/>
      <c r="Y142" s="8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row>
    <row r="143" spans="1:49" s="4" customFormat="1">
      <c r="A143" s="7"/>
      <c r="B143" s="7"/>
      <c r="C143" s="7"/>
      <c r="D143" s="7"/>
      <c r="E143" s="7"/>
      <c r="F143" s="7"/>
      <c r="G143" s="7"/>
      <c r="H143" s="7"/>
      <c r="I143" s="7"/>
      <c r="J143" s="7"/>
      <c r="K143" s="7"/>
      <c r="L143" s="7"/>
      <c r="M143" s="7"/>
      <c r="N143" s="7"/>
      <c r="O143" s="87"/>
      <c r="P143" s="87"/>
      <c r="Q143" s="87"/>
      <c r="R143" s="87"/>
      <c r="S143" s="87"/>
      <c r="T143" s="87"/>
      <c r="U143" s="87"/>
      <c r="V143" s="87"/>
      <c r="W143" s="87"/>
      <c r="X143" s="87"/>
      <c r="Y143" s="8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row>
    <row r="144" spans="1:49" s="4" customFormat="1">
      <c r="A144" s="7"/>
      <c r="B144" s="7"/>
      <c r="C144" s="7"/>
      <c r="D144" s="7"/>
      <c r="E144" s="7"/>
      <c r="F144" s="7"/>
      <c r="G144" s="7"/>
      <c r="H144" s="7"/>
      <c r="I144" s="7"/>
      <c r="J144" s="7"/>
      <c r="K144" s="7"/>
      <c r="L144" s="7"/>
      <c r="M144" s="7"/>
      <c r="N144" s="7"/>
      <c r="O144" s="87"/>
      <c r="P144" s="87"/>
      <c r="Q144" s="87"/>
      <c r="R144" s="87"/>
      <c r="S144" s="87"/>
      <c r="T144" s="87"/>
      <c r="U144" s="87"/>
      <c r="V144" s="87"/>
      <c r="W144" s="87"/>
      <c r="X144" s="87"/>
      <c r="Y144" s="8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row>
    <row r="145" spans="1:49" s="4" customFormat="1">
      <c r="A145" s="7"/>
      <c r="B145" s="7"/>
      <c r="C145" s="7"/>
      <c r="D145" s="7"/>
      <c r="E145" s="7"/>
      <c r="F145" s="7"/>
      <c r="G145" s="7"/>
      <c r="H145" s="7"/>
      <c r="I145" s="7"/>
      <c r="J145" s="7"/>
      <c r="K145" s="7"/>
      <c r="L145" s="7"/>
      <c r="M145" s="7"/>
      <c r="N145" s="7"/>
      <c r="O145" s="87"/>
      <c r="P145" s="87"/>
      <c r="Q145" s="87"/>
      <c r="R145" s="87"/>
      <c r="S145" s="87"/>
      <c r="T145" s="87"/>
      <c r="U145" s="87"/>
      <c r="V145" s="87"/>
      <c r="W145" s="87"/>
      <c r="X145" s="87"/>
      <c r="Y145" s="8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row>
    <row r="146" spans="1:49" s="4" customFormat="1">
      <c r="A146" s="7"/>
      <c r="B146" s="7"/>
      <c r="C146" s="7"/>
      <c r="D146" s="7"/>
      <c r="E146" s="7"/>
      <c r="F146" s="7"/>
      <c r="G146" s="7"/>
      <c r="H146" s="7"/>
      <c r="I146" s="7"/>
      <c r="J146" s="7"/>
      <c r="K146" s="7"/>
      <c r="L146" s="7"/>
      <c r="M146" s="7"/>
      <c r="N146" s="7"/>
      <c r="O146" s="87"/>
      <c r="P146" s="87"/>
      <c r="Q146" s="87"/>
      <c r="R146" s="87"/>
      <c r="S146" s="87"/>
      <c r="T146" s="87"/>
      <c r="U146" s="87"/>
      <c r="V146" s="87"/>
      <c r="W146" s="87"/>
      <c r="X146" s="87"/>
      <c r="Y146" s="8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row>
    <row r="147" spans="1:49" s="4" customFormat="1">
      <c r="A147" s="7"/>
      <c r="B147" s="7"/>
      <c r="C147" s="7"/>
      <c r="D147" s="7"/>
      <c r="E147" s="7"/>
      <c r="F147" s="7"/>
      <c r="G147" s="7"/>
      <c r="H147" s="7"/>
      <c r="I147" s="7"/>
      <c r="J147" s="7"/>
      <c r="K147" s="7"/>
      <c r="L147" s="7"/>
      <c r="M147" s="7"/>
      <c r="N147" s="7"/>
      <c r="O147" s="87"/>
      <c r="P147" s="87"/>
      <c r="Q147" s="87"/>
      <c r="R147" s="87"/>
      <c r="S147" s="87"/>
      <c r="T147" s="87"/>
      <c r="U147" s="87"/>
      <c r="V147" s="87"/>
      <c r="W147" s="87"/>
      <c r="X147" s="87"/>
      <c r="Y147" s="8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row>
    <row r="148" spans="1:49" s="4" customFormat="1">
      <c r="A148" s="7"/>
      <c r="B148" s="7"/>
      <c r="C148" s="7"/>
      <c r="D148" s="7"/>
      <c r="E148" s="7"/>
      <c r="F148" s="7"/>
      <c r="G148" s="7"/>
      <c r="H148" s="7"/>
      <c r="I148" s="7"/>
      <c r="J148" s="7"/>
      <c r="K148" s="7"/>
      <c r="L148" s="7"/>
      <c r="M148" s="7"/>
      <c r="N148" s="7"/>
      <c r="O148" s="87"/>
      <c r="P148" s="87"/>
      <c r="Q148" s="87"/>
      <c r="R148" s="87"/>
      <c r="S148" s="87"/>
      <c r="T148" s="87"/>
      <c r="U148" s="87"/>
      <c r="V148" s="87"/>
      <c r="W148" s="87"/>
      <c r="X148" s="87"/>
      <c r="Y148" s="8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row>
    <row r="149" spans="1:49" s="4" customFormat="1">
      <c r="A149" s="7"/>
      <c r="B149" s="7"/>
      <c r="C149" s="7"/>
      <c r="D149" s="7"/>
      <c r="E149" s="7"/>
      <c r="F149" s="7"/>
      <c r="G149" s="7"/>
      <c r="H149" s="7"/>
      <c r="I149" s="7"/>
      <c r="J149" s="7"/>
      <c r="K149" s="7"/>
      <c r="L149" s="7"/>
      <c r="M149" s="7"/>
      <c r="N149" s="7"/>
      <c r="O149" s="87"/>
      <c r="P149" s="87"/>
      <c r="Q149" s="87"/>
      <c r="R149" s="87"/>
      <c r="S149" s="87"/>
      <c r="T149" s="87"/>
      <c r="U149" s="87"/>
      <c r="V149" s="87"/>
      <c r="W149" s="87"/>
      <c r="X149" s="87"/>
      <c r="Y149" s="87"/>
      <c r="Z149" s="7"/>
      <c r="AA149" s="7"/>
      <c r="AB149" s="7"/>
      <c r="AC149" s="7"/>
      <c r="AD149" s="7"/>
    </row>
    <row r="150" spans="1:49" s="4" customFormat="1">
      <c r="A150" s="7"/>
      <c r="B150" s="7"/>
      <c r="C150" s="7"/>
      <c r="D150" s="7"/>
      <c r="E150" s="7"/>
      <c r="F150" s="7"/>
      <c r="G150" s="7"/>
      <c r="H150" s="7"/>
      <c r="I150" s="7"/>
      <c r="J150" s="7"/>
      <c r="K150" s="7"/>
      <c r="L150" s="7"/>
      <c r="M150" s="7"/>
      <c r="N150" s="7"/>
      <c r="O150" s="87"/>
      <c r="P150" s="87"/>
      <c r="Q150" s="87"/>
      <c r="R150" s="87"/>
      <c r="S150" s="87"/>
      <c r="T150" s="87"/>
      <c r="U150" s="87"/>
      <c r="V150" s="87"/>
      <c r="W150" s="87"/>
      <c r="X150" s="87"/>
      <c r="Y150" s="87"/>
      <c r="Z150" s="7"/>
      <c r="AA150" s="7"/>
      <c r="AB150" s="7"/>
      <c r="AC150" s="7"/>
      <c r="AD150" s="7"/>
    </row>
    <row r="151" spans="1:49" s="4" customFormat="1">
      <c r="A151" s="7"/>
      <c r="B151" s="7"/>
      <c r="C151" s="7"/>
      <c r="D151" s="7"/>
      <c r="E151" s="7"/>
      <c r="F151" s="7"/>
      <c r="G151" s="7"/>
      <c r="H151" s="7"/>
      <c r="I151" s="7"/>
      <c r="J151" s="7"/>
      <c r="K151" s="7"/>
      <c r="L151" s="7"/>
      <c r="M151" s="7"/>
      <c r="N151" s="7"/>
      <c r="O151" s="87"/>
      <c r="P151" s="87"/>
      <c r="Q151" s="87"/>
      <c r="R151" s="87"/>
      <c r="S151" s="87"/>
      <c r="T151" s="87"/>
      <c r="U151" s="87"/>
      <c r="V151" s="87"/>
      <c r="W151" s="87"/>
      <c r="X151" s="87"/>
      <c r="Y151" s="87"/>
      <c r="Z151" s="7"/>
      <c r="AA151" s="7"/>
      <c r="AB151" s="7"/>
      <c r="AC151" s="7"/>
      <c r="AD151" s="7"/>
    </row>
    <row r="152" spans="1:49" s="4" customFormat="1">
      <c r="A152" s="7"/>
      <c r="B152" s="7"/>
      <c r="C152" s="7"/>
      <c r="D152" s="7"/>
      <c r="E152" s="7"/>
      <c r="F152" s="7"/>
      <c r="G152" s="7"/>
      <c r="H152" s="7"/>
      <c r="I152" s="7"/>
      <c r="J152" s="7"/>
      <c r="K152" s="7"/>
      <c r="L152" s="7"/>
      <c r="M152" s="7"/>
      <c r="N152" s="7"/>
      <c r="O152" s="87"/>
      <c r="P152" s="87"/>
      <c r="Q152" s="87"/>
      <c r="R152" s="87"/>
      <c r="S152" s="87"/>
      <c r="T152" s="87"/>
      <c r="U152" s="87"/>
      <c r="V152" s="87"/>
      <c r="W152" s="87"/>
      <c r="X152" s="87"/>
      <c r="Y152" s="87"/>
      <c r="Z152" s="7"/>
      <c r="AA152" s="7"/>
      <c r="AB152" s="7"/>
      <c r="AC152" s="7"/>
      <c r="AD152" s="7"/>
    </row>
    <row r="153" spans="1:49" s="4" customFormat="1">
      <c r="A153" s="7"/>
      <c r="B153" s="7"/>
      <c r="C153" s="7"/>
      <c r="D153" s="7"/>
      <c r="E153" s="7"/>
      <c r="F153" s="7"/>
      <c r="G153" s="7"/>
      <c r="H153" s="7"/>
      <c r="I153" s="7"/>
      <c r="J153" s="7"/>
      <c r="K153" s="7"/>
      <c r="L153" s="7"/>
      <c r="M153" s="7"/>
      <c r="N153" s="7"/>
      <c r="O153" s="87"/>
      <c r="P153" s="87"/>
      <c r="Q153" s="87"/>
      <c r="R153" s="87"/>
      <c r="S153" s="87"/>
      <c r="T153" s="87"/>
      <c r="U153" s="87"/>
      <c r="V153" s="87"/>
      <c r="W153" s="87"/>
      <c r="X153" s="87"/>
      <c r="Y153" s="87"/>
      <c r="Z153" s="7"/>
      <c r="AA153" s="7"/>
      <c r="AB153" s="7"/>
      <c r="AC153" s="7"/>
      <c r="AD153" s="7"/>
    </row>
    <row r="154" spans="1:49" s="4" customFormat="1">
      <c r="A154" s="7"/>
      <c r="B154" s="7"/>
      <c r="C154" s="7"/>
      <c r="D154" s="7"/>
      <c r="E154" s="7"/>
      <c r="F154" s="7"/>
      <c r="G154" s="7"/>
      <c r="H154" s="7"/>
      <c r="I154" s="7"/>
      <c r="J154" s="7"/>
      <c r="K154" s="7"/>
      <c r="L154" s="7"/>
      <c r="M154" s="7"/>
      <c r="N154" s="7"/>
      <c r="O154" s="87"/>
      <c r="P154" s="87"/>
      <c r="Q154" s="87"/>
      <c r="R154" s="87"/>
      <c r="S154" s="87"/>
      <c r="T154" s="87"/>
      <c r="U154" s="87"/>
      <c r="V154" s="87"/>
      <c r="W154" s="87"/>
      <c r="X154" s="87"/>
      <c r="Y154" s="87"/>
      <c r="Z154" s="7"/>
      <c r="AA154" s="7"/>
      <c r="AB154" s="7"/>
      <c r="AC154" s="7"/>
      <c r="AD154" s="7"/>
    </row>
    <row r="155" spans="1:49" s="4" customFormat="1">
      <c r="A155" s="7"/>
      <c r="B155" s="7"/>
      <c r="C155" s="7"/>
      <c r="D155" s="7"/>
      <c r="E155" s="7"/>
      <c r="F155" s="7"/>
      <c r="G155" s="7"/>
      <c r="H155" s="7"/>
      <c r="I155" s="7"/>
      <c r="J155" s="7"/>
      <c r="K155" s="7"/>
      <c r="L155" s="7"/>
      <c r="M155" s="7"/>
      <c r="N155" s="7"/>
      <c r="O155" s="87"/>
      <c r="P155" s="87"/>
      <c r="Q155" s="87"/>
      <c r="R155" s="87"/>
      <c r="S155" s="87"/>
      <c r="T155" s="87"/>
      <c r="U155" s="87"/>
      <c r="V155" s="87"/>
      <c r="W155" s="87"/>
      <c r="X155" s="87"/>
      <c r="Y155" s="87"/>
      <c r="Z155" s="7"/>
      <c r="AA155" s="7"/>
      <c r="AB155" s="7"/>
      <c r="AC155" s="7"/>
      <c r="AD155" s="7"/>
    </row>
    <row r="156" spans="1:49" s="4" customFormat="1">
      <c r="A156" s="7"/>
      <c r="B156" s="7"/>
      <c r="C156" s="7"/>
      <c r="D156" s="7"/>
      <c r="E156" s="7"/>
      <c r="F156" s="7"/>
      <c r="G156" s="7"/>
      <c r="H156" s="7"/>
      <c r="I156" s="7"/>
      <c r="J156" s="7"/>
      <c r="K156" s="7"/>
      <c r="L156" s="7"/>
      <c r="M156" s="7"/>
      <c r="N156" s="7"/>
      <c r="O156" s="87"/>
      <c r="P156" s="87"/>
      <c r="Q156" s="87"/>
      <c r="R156" s="87"/>
      <c r="S156" s="87"/>
      <c r="T156" s="87"/>
      <c r="U156" s="87"/>
      <c r="V156" s="87"/>
      <c r="W156" s="87"/>
      <c r="X156" s="87"/>
      <c r="Y156" s="87"/>
      <c r="Z156" s="7"/>
      <c r="AA156" s="7"/>
      <c r="AB156" s="7"/>
      <c r="AC156" s="7"/>
      <c r="AD156" s="7"/>
    </row>
    <row r="157" spans="1:49" s="4" customFormat="1">
      <c r="A157" s="7"/>
      <c r="B157" s="7"/>
      <c r="C157" s="7"/>
      <c r="D157" s="7"/>
      <c r="E157" s="7"/>
      <c r="F157" s="7"/>
      <c r="G157" s="7"/>
      <c r="H157" s="7"/>
      <c r="I157" s="7"/>
      <c r="J157" s="7"/>
      <c r="K157" s="7"/>
      <c r="L157" s="7"/>
      <c r="M157" s="7"/>
      <c r="N157" s="7"/>
      <c r="O157" s="87"/>
      <c r="P157" s="87"/>
      <c r="Q157" s="87"/>
      <c r="R157" s="87"/>
      <c r="S157" s="87"/>
      <c r="T157" s="87"/>
      <c r="U157" s="87"/>
      <c r="V157" s="87"/>
      <c r="W157" s="87"/>
      <c r="X157" s="87"/>
      <c r="Y157" s="87"/>
      <c r="Z157" s="7"/>
      <c r="AA157" s="7"/>
      <c r="AB157" s="7"/>
      <c r="AC157" s="7"/>
      <c r="AD157" s="7"/>
    </row>
    <row r="158" spans="1:49" s="4" customFormat="1">
      <c r="A158" s="7"/>
      <c r="B158" s="7"/>
      <c r="C158" s="7"/>
      <c r="D158" s="7"/>
      <c r="E158" s="7"/>
      <c r="F158" s="7"/>
      <c r="G158" s="7"/>
      <c r="H158" s="7"/>
      <c r="I158" s="7"/>
      <c r="J158" s="7"/>
      <c r="K158" s="7"/>
      <c r="L158" s="7"/>
      <c r="M158" s="7"/>
      <c r="N158" s="7"/>
      <c r="O158" s="87"/>
      <c r="P158" s="87"/>
      <c r="Q158" s="87"/>
      <c r="R158" s="87"/>
      <c r="S158" s="87"/>
      <c r="T158" s="87"/>
      <c r="U158" s="87"/>
      <c r="V158" s="87"/>
      <c r="W158" s="87"/>
      <c r="X158" s="87"/>
      <c r="Y158" s="87"/>
      <c r="Z158" s="7"/>
      <c r="AA158" s="7"/>
      <c r="AB158" s="7"/>
      <c r="AC158" s="7"/>
      <c r="AD158" s="7"/>
    </row>
    <row r="159" spans="1:49" s="4" customFormat="1">
      <c r="A159" s="7"/>
      <c r="B159" s="7"/>
      <c r="C159" s="7"/>
      <c r="D159" s="7"/>
      <c r="E159" s="7"/>
      <c r="F159" s="7"/>
      <c r="G159" s="7"/>
      <c r="H159" s="7"/>
      <c r="I159" s="7"/>
      <c r="J159" s="7"/>
      <c r="K159" s="7"/>
      <c r="L159" s="7"/>
      <c r="M159" s="7"/>
      <c r="N159" s="7"/>
      <c r="O159" s="87"/>
      <c r="P159" s="87"/>
      <c r="Q159" s="87"/>
      <c r="R159" s="87"/>
      <c r="S159" s="87"/>
      <c r="T159" s="87"/>
      <c r="U159" s="87"/>
      <c r="V159" s="87"/>
      <c r="W159" s="87"/>
      <c r="X159" s="87"/>
      <c r="Y159" s="87"/>
      <c r="Z159" s="7"/>
      <c r="AA159" s="7"/>
      <c r="AB159" s="7"/>
      <c r="AC159" s="7"/>
      <c r="AD159" s="7"/>
    </row>
    <row r="160" spans="1:49" s="4" customFormat="1">
      <c r="A160" s="7"/>
      <c r="B160" s="7"/>
      <c r="C160" s="7"/>
      <c r="D160" s="7"/>
      <c r="E160" s="7"/>
      <c r="F160" s="7"/>
      <c r="G160" s="7"/>
      <c r="H160" s="7"/>
      <c r="I160" s="7"/>
      <c r="J160" s="7"/>
      <c r="K160" s="7"/>
      <c r="L160" s="7"/>
      <c r="M160" s="7"/>
      <c r="N160" s="7"/>
      <c r="O160" s="87"/>
      <c r="P160" s="87"/>
      <c r="Q160" s="87"/>
      <c r="R160" s="87"/>
      <c r="S160" s="87"/>
      <c r="T160" s="87"/>
      <c r="U160" s="87"/>
      <c r="V160" s="87"/>
      <c r="W160" s="87"/>
      <c r="X160" s="87"/>
      <c r="Y160" s="87"/>
      <c r="Z160" s="7"/>
      <c r="AA160" s="7"/>
      <c r="AB160" s="7"/>
      <c r="AC160" s="7"/>
      <c r="AD160" s="7"/>
    </row>
    <row r="161" spans="1:30" s="4" customFormat="1">
      <c r="A161" s="7"/>
      <c r="B161" s="7"/>
      <c r="C161" s="7"/>
      <c r="D161" s="7"/>
      <c r="E161" s="7"/>
      <c r="F161" s="7"/>
      <c r="G161" s="7"/>
      <c r="H161" s="7"/>
      <c r="I161" s="7"/>
      <c r="J161" s="7"/>
      <c r="K161" s="7"/>
      <c r="L161" s="7"/>
      <c r="M161" s="7"/>
      <c r="N161" s="7"/>
      <c r="O161" s="87"/>
      <c r="P161" s="87"/>
      <c r="Q161" s="87"/>
      <c r="R161" s="87"/>
      <c r="S161" s="87"/>
      <c r="T161" s="87"/>
      <c r="U161" s="87"/>
      <c r="V161" s="87"/>
      <c r="W161" s="87"/>
      <c r="X161" s="87"/>
      <c r="Y161" s="87"/>
      <c r="Z161" s="7"/>
      <c r="AA161" s="7"/>
      <c r="AB161" s="7"/>
      <c r="AC161" s="7"/>
      <c r="AD161" s="7"/>
    </row>
    <row r="162" spans="1:30" s="4" customFormat="1">
      <c r="A162" s="7"/>
      <c r="B162" s="7"/>
      <c r="C162" s="7"/>
      <c r="D162" s="7"/>
      <c r="E162" s="7"/>
      <c r="F162" s="7"/>
      <c r="G162" s="7"/>
      <c r="H162" s="7"/>
      <c r="I162" s="7"/>
      <c r="J162" s="7"/>
      <c r="K162" s="7"/>
      <c r="L162" s="7"/>
      <c r="M162" s="7"/>
      <c r="N162" s="7"/>
      <c r="O162" s="87"/>
      <c r="P162" s="87"/>
      <c r="Q162" s="87"/>
      <c r="R162" s="87"/>
      <c r="S162" s="87"/>
      <c r="T162" s="87"/>
      <c r="U162" s="87"/>
      <c r="V162" s="87"/>
      <c r="W162" s="87"/>
      <c r="X162" s="87"/>
      <c r="Y162" s="87"/>
      <c r="Z162" s="7"/>
      <c r="AA162" s="7"/>
      <c r="AB162" s="7"/>
      <c r="AC162" s="7"/>
      <c r="AD162" s="7"/>
    </row>
    <row r="163" spans="1:30" s="4" customFormat="1">
      <c r="A163" s="7"/>
      <c r="B163" s="7"/>
      <c r="C163" s="7"/>
      <c r="D163" s="7"/>
      <c r="E163" s="7"/>
      <c r="F163" s="7"/>
      <c r="G163" s="7"/>
      <c r="H163" s="7"/>
      <c r="I163" s="7"/>
      <c r="J163" s="7"/>
      <c r="K163" s="7"/>
      <c r="L163" s="7"/>
      <c r="M163" s="7"/>
      <c r="N163" s="7"/>
      <c r="O163" s="87"/>
      <c r="P163" s="87"/>
      <c r="Q163" s="87"/>
      <c r="R163" s="87"/>
      <c r="S163" s="87"/>
      <c r="T163" s="87"/>
      <c r="U163" s="87"/>
      <c r="V163" s="87"/>
      <c r="W163" s="87"/>
      <c r="X163" s="87"/>
      <c r="Y163" s="87"/>
      <c r="Z163" s="7"/>
      <c r="AA163" s="7"/>
      <c r="AB163" s="7"/>
      <c r="AC163" s="7"/>
      <c r="AD163" s="7"/>
    </row>
    <row r="164" spans="1:30" s="4" customFormat="1">
      <c r="A164" s="7"/>
      <c r="B164" s="7"/>
      <c r="C164" s="7"/>
      <c r="D164" s="7"/>
      <c r="E164" s="7"/>
      <c r="F164" s="7"/>
      <c r="G164" s="7"/>
      <c r="H164" s="7"/>
      <c r="I164" s="7"/>
      <c r="J164" s="7"/>
      <c r="K164" s="7"/>
      <c r="L164" s="7"/>
      <c r="M164" s="7"/>
      <c r="N164" s="7"/>
      <c r="O164" s="87"/>
      <c r="P164" s="87"/>
      <c r="Q164" s="87"/>
      <c r="R164" s="87"/>
      <c r="S164" s="87"/>
      <c r="T164" s="87"/>
      <c r="U164" s="87"/>
      <c r="V164" s="87"/>
      <c r="W164" s="87"/>
      <c r="X164" s="87"/>
      <c r="Y164" s="87"/>
      <c r="Z164" s="7"/>
      <c r="AA164" s="7"/>
      <c r="AB164" s="7"/>
      <c r="AC164" s="7"/>
      <c r="AD164" s="7"/>
    </row>
    <row r="165" spans="1:30" s="4" customFormat="1">
      <c r="A165" s="7"/>
      <c r="B165" s="7"/>
      <c r="C165" s="7"/>
      <c r="D165" s="7"/>
      <c r="E165" s="7"/>
      <c r="F165" s="7"/>
      <c r="G165" s="7"/>
      <c r="H165" s="7"/>
      <c r="I165" s="7"/>
      <c r="J165" s="7"/>
      <c r="K165" s="7"/>
      <c r="L165" s="7"/>
      <c r="M165" s="7"/>
      <c r="N165" s="7"/>
      <c r="O165" s="87"/>
      <c r="P165" s="7"/>
      <c r="Q165" s="7"/>
      <c r="R165" s="7"/>
      <c r="S165" s="87"/>
      <c r="T165" s="87"/>
      <c r="U165" s="87"/>
      <c r="V165" s="87"/>
      <c r="W165" s="87"/>
      <c r="X165" s="87"/>
      <c r="Y165" s="87"/>
      <c r="Z165" s="7"/>
      <c r="AA165" s="7"/>
      <c r="AB165" s="7"/>
      <c r="AC165" s="7"/>
      <c r="AD165" s="7"/>
    </row>
    <row r="166" spans="1:30" s="4" customFormat="1">
      <c r="A166" s="7"/>
      <c r="B166" s="7"/>
      <c r="C166" s="7"/>
      <c r="D166" s="7"/>
      <c r="E166" s="7"/>
      <c r="F166" s="7"/>
      <c r="G166" s="7"/>
      <c r="H166" s="7"/>
      <c r="I166" s="7"/>
      <c r="J166" s="7"/>
      <c r="K166" s="7"/>
      <c r="L166" s="7"/>
      <c r="M166" s="7"/>
      <c r="N166" s="7"/>
      <c r="O166" s="87"/>
      <c r="P166" s="7"/>
      <c r="Q166" s="7"/>
      <c r="R166" s="7"/>
      <c r="S166" s="87"/>
      <c r="T166" s="87"/>
      <c r="U166" s="87"/>
      <c r="V166" s="87"/>
      <c r="W166" s="87"/>
      <c r="X166" s="87"/>
      <c r="Y166" s="87"/>
      <c r="Z166" s="7"/>
      <c r="AA166" s="7"/>
      <c r="AB166" s="7"/>
      <c r="AC166" s="7"/>
      <c r="AD166" s="7"/>
    </row>
    <row r="167" spans="1:30" s="4" customFormat="1">
      <c r="A167" s="7"/>
      <c r="B167" s="7"/>
      <c r="C167" s="7"/>
      <c r="D167" s="7"/>
      <c r="E167" s="7"/>
      <c r="F167" s="7"/>
      <c r="G167" s="7"/>
      <c r="H167" s="7"/>
      <c r="I167" s="7"/>
      <c r="J167" s="7"/>
      <c r="K167" s="7"/>
      <c r="L167" s="7"/>
      <c r="M167" s="7"/>
      <c r="N167" s="7"/>
      <c r="O167" s="87"/>
      <c r="P167" s="7"/>
      <c r="Q167" s="7"/>
      <c r="R167" s="7"/>
      <c r="S167" s="87"/>
      <c r="T167" s="87"/>
      <c r="U167" s="87"/>
      <c r="V167" s="87"/>
      <c r="W167" s="87"/>
      <c r="X167" s="87"/>
      <c r="Y167" s="87"/>
      <c r="Z167" s="7"/>
      <c r="AA167" s="7"/>
      <c r="AB167" s="7"/>
      <c r="AC167" s="7"/>
      <c r="AD167" s="7"/>
    </row>
    <row r="168" spans="1:30" s="4" customFormat="1">
      <c r="A168" s="7"/>
      <c r="B168" s="7"/>
      <c r="C168" s="7"/>
      <c r="D168" s="7"/>
      <c r="E168" s="7"/>
      <c r="F168" s="7"/>
      <c r="G168" s="7"/>
      <c r="H168" s="7"/>
      <c r="I168" s="7"/>
      <c r="J168" s="7"/>
      <c r="K168" s="7"/>
      <c r="L168" s="7"/>
      <c r="M168" s="7"/>
      <c r="N168" s="7"/>
      <c r="O168" s="87"/>
      <c r="P168" s="7"/>
      <c r="Q168" s="7"/>
      <c r="R168" s="7"/>
      <c r="S168" s="87"/>
      <c r="T168" s="87"/>
      <c r="U168" s="87"/>
      <c r="V168" s="87"/>
      <c r="W168" s="87"/>
      <c r="X168" s="87"/>
      <c r="Y168" s="87"/>
      <c r="Z168" s="7"/>
      <c r="AA168" s="7"/>
      <c r="AB168" s="7"/>
      <c r="AC168" s="7"/>
      <c r="AD168" s="7"/>
    </row>
    <row r="169" spans="1:30" s="4" customFormat="1">
      <c r="A169" s="7"/>
      <c r="B169" s="7"/>
      <c r="C169" s="7"/>
      <c r="D169" s="7"/>
      <c r="E169" s="7"/>
      <c r="F169" s="7"/>
      <c r="G169" s="7"/>
      <c r="H169" s="7"/>
      <c r="I169" s="7"/>
      <c r="J169" s="7"/>
      <c r="K169" s="7"/>
      <c r="L169" s="7"/>
      <c r="M169" s="7"/>
      <c r="N169" s="7"/>
      <c r="O169" s="87"/>
      <c r="P169" s="7"/>
      <c r="Q169" s="7"/>
      <c r="R169" s="7"/>
      <c r="S169" s="87"/>
      <c r="T169" s="87"/>
      <c r="U169" s="87"/>
      <c r="V169" s="87"/>
      <c r="W169" s="87"/>
      <c r="X169" s="87"/>
      <c r="Y169" s="87"/>
      <c r="Z169" s="7"/>
      <c r="AA169" s="7"/>
      <c r="AB169" s="7"/>
      <c r="AC169" s="7"/>
      <c r="AD169" s="7"/>
    </row>
    <row r="170" spans="1:30" s="4" customFormat="1">
      <c r="A170" s="7"/>
      <c r="B170" s="7"/>
      <c r="C170" s="7"/>
      <c r="D170" s="7"/>
      <c r="E170" s="7"/>
      <c r="F170" s="7"/>
      <c r="G170" s="7"/>
      <c r="H170" s="7"/>
      <c r="I170" s="7"/>
      <c r="J170" s="7"/>
      <c r="K170" s="7"/>
      <c r="L170" s="7"/>
      <c r="M170" s="7"/>
      <c r="N170" s="7"/>
      <c r="O170" s="87"/>
      <c r="P170" s="7"/>
      <c r="Q170" s="7"/>
      <c r="R170" s="7"/>
      <c r="S170" s="87"/>
      <c r="T170" s="87"/>
      <c r="U170" s="87"/>
      <c r="V170" s="87"/>
      <c r="W170" s="87"/>
      <c r="X170" s="87"/>
      <c r="Y170" s="87"/>
      <c r="Z170" s="7"/>
      <c r="AA170" s="7"/>
      <c r="AB170" s="7"/>
      <c r="AC170" s="7"/>
      <c r="AD170" s="7"/>
    </row>
    <row r="171" spans="1:30" s="4" customFormat="1">
      <c r="A171" s="7"/>
      <c r="B171" s="7"/>
      <c r="C171" s="7"/>
      <c r="D171" s="7"/>
      <c r="E171" s="7"/>
      <c r="F171" s="7"/>
      <c r="G171" s="7"/>
      <c r="H171" s="7"/>
      <c r="I171" s="7"/>
      <c r="J171" s="7"/>
      <c r="K171" s="7"/>
      <c r="L171" s="7"/>
      <c r="M171" s="7"/>
      <c r="N171" s="7"/>
      <c r="O171" s="87"/>
      <c r="P171" s="7"/>
      <c r="Q171" s="7"/>
      <c r="R171" s="7"/>
      <c r="S171" s="87"/>
      <c r="T171" s="87"/>
      <c r="U171" s="87"/>
      <c r="V171" s="87"/>
      <c r="W171" s="87"/>
      <c r="X171" s="87"/>
      <c r="Y171" s="87"/>
      <c r="Z171" s="7"/>
      <c r="AA171" s="7"/>
      <c r="AB171" s="7"/>
      <c r="AC171" s="7"/>
      <c r="AD171" s="7"/>
    </row>
    <row r="172" spans="1:30" s="4" customFormat="1">
      <c r="A172" s="7"/>
      <c r="B172" s="7"/>
      <c r="C172" s="7"/>
      <c r="D172" s="7"/>
      <c r="E172" s="7"/>
      <c r="F172" s="7"/>
      <c r="G172" s="7"/>
      <c r="H172" s="7"/>
      <c r="I172" s="7"/>
      <c r="J172" s="7"/>
      <c r="K172" s="7"/>
      <c r="L172" s="7"/>
      <c r="M172" s="7"/>
      <c r="N172" s="7"/>
      <c r="O172" s="87"/>
      <c r="P172" s="7"/>
      <c r="Q172" s="7"/>
      <c r="R172" s="7"/>
      <c r="S172" s="87"/>
      <c r="T172" s="87"/>
      <c r="U172" s="87"/>
      <c r="V172" s="87"/>
      <c r="W172" s="87"/>
      <c r="X172" s="87"/>
      <c r="Y172" s="87"/>
      <c r="Z172" s="7"/>
      <c r="AA172" s="7"/>
      <c r="AB172" s="7"/>
      <c r="AC172" s="7"/>
      <c r="AD172" s="7"/>
    </row>
    <row r="173" spans="1:30" s="4" customFormat="1">
      <c r="A173" s="7"/>
      <c r="B173" s="7"/>
      <c r="C173" s="7"/>
      <c r="D173" s="7"/>
      <c r="E173" s="7"/>
      <c r="F173" s="7"/>
      <c r="G173" s="7"/>
      <c r="H173" s="7"/>
      <c r="I173" s="7"/>
      <c r="J173" s="7"/>
      <c r="K173" s="7"/>
      <c r="L173" s="7"/>
      <c r="M173" s="7"/>
      <c r="N173" s="7"/>
      <c r="O173" s="87"/>
      <c r="P173" s="7"/>
      <c r="Q173" s="7"/>
      <c r="R173" s="7"/>
      <c r="S173" s="87"/>
      <c r="T173" s="87"/>
      <c r="U173" s="87"/>
      <c r="V173" s="87"/>
      <c r="W173" s="87"/>
      <c r="X173" s="87"/>
      <c r="Y173" s="87"/>
      <c r="Z173" s="7"/>
      <c r="AA173" s="7"/>
      <c r="AB173" s="7"/>
      <c r="AC173" s="7"/>
      <c r="AD173" s="7"/>
    </row>
    <row r="174" spans="1:30" s="4" customFormat="1">
      <c r="A174" s="7"/>
      <c r="B174" s="7"/>
      <c r="C174" s="7"/>
      <c r="D174" s="7"/>
      <c r="E174" s="7"/>
      <c r="F174" s="7"/>
      <c r="G174" s="7"/>
      <c r="H174" s="7"/>
      <c r="I174" s="7"/>
      <c r="J174" s="7"/>
      <c r="K174" s="7"/>
      <c r="L174" s="7"/>
      <c r="M174" s="7"/>
      <c r="N174" s="7"/>
      <c r="O174" s="87"/>
      <c r="P174" s="7"/>
      <c r="Q174" s="7"/>
      <c r="R174" s="7"/>
      <c r="S174" s="87"/>
      <c r="T174" s="87"/>
      <c r="U174" s="87"/>
      <c r="V174" s="87"/>
      <c r="W174" s="87"/>
      <c r="X174" s="87"/>
      <c r="Y174" s="87"/>
      <c r="Z174" s="7"/>
      <c r="AA174" s="7"/>
      <c r="AB174" s="7"/>
      <c r="AC174" s="7"/>
      <c r="AD174" s="7"/>
    </row>
    <row r="175" spans="1:30" s="4" customFormat="1">
      <c r="A175" s="7"/>
      <c r="B175" s="7"/>
      <c r="C175" s="7"/>
      <c r="D175" s="7"/>
      <c r="E175" s="7"/>
      <c r="F175" s="7"/>
      <c r="G175" s="7"/>
      <c r="H175" s="7"/>
      <c r="I175" s="7"/>
      <c r="J175" s="7"/>
      <c r="K175" s="7"/>
      <c r="L175" s="7"/>
      <c r="M175" s="7"/>
      <c r="N175" s="7"/>
      <c r="O175" s="87"/>
      <c r="P175" s="7"/>
      <c r="Q175" s="7"/>
      <c r="R175" s="7"/>
      <c r="S175" s="87"/>
      <c r="T175" s="87"/>
      <c r="U175" s="87"/>
      <c r="V175" s="87"/>
      <c r="W175" s="87"/>
      <c r="X175" s="87"/>
      <c r="Y175" s="87"/>
      <c r="Z175" s="7"/>
      <c r="AA175" s="7"/>
      <c r="AB175" s="7"/>
      <c r="AC175" s="7"/>
      <c r="AD175" s="7"/>
    </row>
    <row r="176" spans="1:30" s="4" customFormat="1">
      <c r="A176" s="7"/>
      <c r="B176" s="7"/>
      <c r="C176" s="7"/>
      <c r="D176" s="7"/>
      <c r="E176" s="7"/>
      <c r="F176" s="7"/>
      <c r="G176" s="7"/>
      <c r="H176" s="7"/>
      <c r="I176" s="7"/>
      <c r="J176" s="7"/>
      <c r="K176" s="7"/>
      <c r="L176" s="7"/>
      <c r="M176" s="7"/>
      <c r="N176" s="7"/>
      <c r="O176" s="87"/>
      <c r="P176" s="7"/>
      <c r="Q176" s="7"/>
      <c r="R176" s="7"/>
      <c r="S176" s="87"/>
      <c r="T176" s="87"/>
      <c r="U176" s="87"/>
      <c r="V176" s="87"/>
      <c r="W176" s="87"/>
      <c r="X176" s="87"/>
      <c r="Y176" s="87"/>
      <c r="Z176" s="7"/>
      <c r="AA176" s="7"/>
      <c r="AB176" s="7"/>
      <c r="AC176" s="7"/>
      <c r="AD176" s="7"/>
    </row>
    <row r="177" spans="1:30" s="4" customFormat="1">
      <c r="A177" s="7"/>
      <c r="B177" s="7"/>
      <c r="C177" s="7"/>
      <c r="D177" s="7"/>
      <c r="E177" s="7"/>
      <c r="F177" s="7"/>
      <c r="G177" s="7"/>
      <c r="H177" s="7"/>
      <c r="I177" s="7"/>
      <c r="J177" s="7"/>
      <c r="K177" s="7"/>
      <c r="L177" s="7"/>
      <c r="M177" s="7"/>
      <c r="N177" s="7"/>
      <c r="O177" s="87"/>
      <c r="P177" s="7"/>
      <c r="Q177" s="7"/>
      <c r="R177" s="7"/>
      <c r="S177" s="87"/>
      <c r="T177" s="87"/>
      <c r="U177" s="87"/>
      <c r="V177" s="87"/>
      <c r="W177" s="87"/>
      <c r="X177" s="87"/>
      <c r="Y177" s="87"/>
      <c r="Z177" s="7"/>
      <c r="AA177" s="7"/>
      <c r="AB177" s="7"/>
      <c r="AC177" s="7"/>
      <c r="AD177" s="7"/>
    </row>
    <row r="178" spans="1:30" s="4" customFormat="1">
      <c r="A178" s="7"/>
      <c r="B178" s="7"/>
      <c r="C178" s="7"/>
      <c r="D178" s="7"/>
      <c r="E178" s="7"/>
      <c r="F178" s="7"/>
      <c r="G178" s="7"/>
      <c r="H178" s="7"/>
      <c r="I178" s="7"/>
      <c r="J178" s="7"/>
      <c r="K178" s="7"/>
      <c r="L178" s="7"/>
      <c r="M178" s="7"/>
      <c r="N178" s="7"/>
      <c r="O178" s="87"/>
      <c r="P178" s="7"/>
      <c r="Q178" s="7"/>
      <c r="R178" s="7"/>
      <c r="S178" s="87"/>
      <c r="T178" s="87"/>
      <c r="U178" s="87"/>
      <c r="V178" s="87"/>
      <c r="W178" s="87"/>
      <c r="X178" s="87"/>
      <c r="Y178" s="87"/>
      <c r="Z178" s="7"/>
      <c r="AA178" s="7"/>
      <c r="AB178" s="7"/>
      <c r="AC178" s="7"/>
      <c r="AD178" s="7"/>
    </row>
    <row r="179" spans="1:30" s="4" customFormat="1">
      <c r="A179" s="7"/>
      <c r="B179" s="7"/>
      <c r="C179" s="7"/>
      <c r="D179" s="7"/>
      <c r="E179" s="7"/>
      <c r="F179" s="7"/>
      <c r="G179" s="7"/>
      <c r="H179" s="7"/>
      <c r="I179" s="7"/>
      <c r="J179" s="7"/>
      <c r="K179" s="7"/>
      <c r="L179" s="7"/>
      <c r="M179" s="7"/>
      <c r="N179" s="7"/>
      <c r="O179" s="87"/>
      <c r="P179" s="7"/>
      <c r="Q179" s="7"/>
      <c r="R179" s="7"/>
      <c r="S179" s="87"/>
      <c r="T179" s="87"/>
      <c r="U179" s="87"/>
      <c r="V179" s="87"/>
      <c r="W179" s="87"/>
      <c r="X179" s="87"/>
      <c r="Y179" s="87"/>
      <c r="Z179" s="7"/>
      <c r="AA179" s="7"/>
      <c r="AB179" s="7"/>
      <c r="AC179" s="7"/>
      <c r="AD179" s="7"/>
    </row>
    <row r="180" spans="1:30" s="4" customFormat="1">
      <c r="A180" s="7"/>
      <c r="B180" s="7"/>
      <c r="C180" s="7"/>
      <c r="D180" s="7"/>
      <c r="E180" s="7"/>
      <c r="F180" s="7"/>
      <c r="G180" s="7"/>
      <c r="H180" s="7"/>
      <c r="I180" s="7"/>
      <c r="J180" s="7"/>
      <c r="K180" s="7"/>
      <c r="L180" s="7"/>
      <c r="M180" s="7"/>
      <c r="N180" s="7"/>
      <c r="O180" s="87"/>
      <c r="P180" s="7"/>
      <c r="Q180" s="7"/>
      <c r="R180" s="7"/>
      <c r="S180" s="87"/>
      <c r="T180" s="87"/>
      <c r="U180" s="87"/>
      <c r="V180" s="87"/>
      <c r="W180" s="87"/>
      <c r="X180" s="87"/>
      <c r="Y180" s="87"/>
      <c r="Z180" s="7"/>
      <c r="AA180" s="7"/>
      <c r="AB180" s="7"/>
      <c r="AC180" s="7"/>
      <c r="AD180" s="7"/>
    </row>
    <row r="181" spans="1:30" s="4" customFormat="1">
      <c r="A181" s="7"/>
      <c r="B181" s="7"/>
      <c r="C181" s="7"/>
      <c r="D181" s="7"/>
      <c r="E181" s="7"/>
      <c r="F181" s="7"/>
      <c r="G181" s="7"/>
      <c r="H181" s="7"/>
      <c r="I181" s="7"/>
      <c r="J181" s="7"/>
      <c r="K181" s="7"/>
      <c r="L181" s="7"/>
      <c r="M181" s="7"/>
      <c r="N181" s="7"/>
      <c r="O181" s="87"/>
      <c r="P181" s="7"/>
      <c r="Q181" s="7"/>
      <c r="R181" s="7"/>
      <c r="S181" s="87"/>
      <c r="T181" s="87"/>
      <c r="U181" s="87"/>
      <c r="V181" s="87"/>
      <c r="W181" s="87"/>
      <c r="X181" s="87"/>
      <c r="Y181" s="87"/>
      <c r="Z181" s="7"/>
      <c r="AA181" s="7"/>
      <c r="AB181" s="7"/>
      <c r="AC181" s="7"/>
      <c r="AD181" s="7"/>
    </row>
    <row r="182" spans="1:30" s="4" customFormat="1">
      <c r="A182" s="7"/>
      <c r="B182" s="7"/>
      <c r="C182" s="7"/>
      <c r="D182" s="7"/>
      <c r="E182" s="7"/>
      <c r="F182" s="7"/>
      <c r="G182" s="7"/>
      <c r="H182" s="7"/>
      <c r="I182" s="7"/>
      <c r="J182" s="7"/>
      <c r="K182" s="7"/>
      <c r="L182" s="7"/>
      <c r="M182" s="7"/>
      <c r="N182" s="7"/>
      <c r="O182" s="87"/>
      <c r="P182" s="7"/>
      <c r="Q182" s="7"/>
      <c r="R182" s="7"/>
      <c r="S182" s="87"/>
      <c r="T182" s="87"/>
      <c r="U182" s="87"/>
      <c r="V182" s="87"/>
      <c r="W182" s="87"/>
      <c r="X182" s="87"/>
      <c r="Y182" s="87"/>
      <c r="Z182" s="7"/>
      <c r="AA182" s="7"/>
      <c r="AB182" s="7"/>
      <c r="AC182" s="7"/>
      <c r="AD182" s="7"/>
    </row>
    <row r="183" spans="1:30" s="4" customFormat="1">
      <c r="A183" s="7"/>
      <c r="B183" s="7"/>
      <c r="C183" s="7"/>
      <c r="D183" s="7"/>
      <c r="E183" s="7"/>
      <c r="F183" s="7"/>
      <c r="G183" s="7"/>
      <c r="H183" s="7"/>
      <c r="I183" s="7"/>
      <c r="J183" s="7"/>
      <c r="K183" s="7"/>
      <c r="L183" s="7"/>
      <c r="M183" s="7"/>
      <c r="N183" s="7"/>
      <c r="O183" s="87"/>
      <c r="P183" s="7"/>
      <c r="Q183" s="7"/>
      <c r="R183" s="7"/>
      <c r="S183" s="87"/>
      <c r="T183" s="87"/>
      <c r="U183" s="87"/>
      <c r="V183" s="87"/>
      <c r="W183" s="87"/>
      <c r="X183" s="87"/>
      <c r="Y183" s="87"/>
      <c r="Z183" s="7"/>
      <c r="AA183" s="7"/>
      <c r="AB183" s="7"/>
      <c r="AC183" s="7"/>
      <c r="AD183" s="7"/>
    </row>
    <row r="184" spans="1:30" s="4" customFormat="1">
      <c r="A184" s="7"/>
      <c r="B184" s="7"/>
      <c r="C184" s="7"/>
      <c r="D184" s="7"/>
      <c r="E184" s="7"/>
      <c r="F184" s="7"/>
      <c r="G184" s="7"/>
      <c r="H184" s="7"/>
      <c r="I184" s="7"/>
      <c r="J184" s="7"/>
      <c r="K184" s="7"/>
      <c r="L184" s="7"/>
      <c r="M184" s="7"/>
      <c r="N184" s="7"/>
      <c r="O184" s="87"/>
      <c r="P184" s="7"/>
      <c r="Q184" s="7"/>
      <c r="R184" s="7"/>
      <c r="S184" s="87"/>
      <c r="T184" s="87"/>
      <c r="U184" s="87"/>
      <c r="V184" s="87"/>
      <c r="W184" s="87"/>
      <c r="X184" s="87"/>
      <c r="Y184" s="87"/>
      <c r="Z184" s="7"/>
      <c r="AA184" s="7"/>
      <c r="AB184" s="7"/>
      <c r="AC184" s="7"/>
      <c r="AD184" s="7"/>
    </row>
    <row r="185" spans="1:30" s="4" customFormat="1">
      <c r="A185" s="7"/>
      <c r="B185" s="7"/>
      <c r="C185" s="7"/>
      <c r="D185" s="7"/>
      <c r="E185" s="7"/>
      <c r="F185" s="7"/>
      <c r="G185" s="7"/>
      <c r="H185" s="7"/>
      <c r="I185" s="7"/>
      <c r="J185" s="7"/>
      <c r="K185" s="7"/>
      <c r="L185" s="7"/>
      <c r="M185" s="7"/>
      <c r="N185" s="7"/>
      <c r="O185" s="87"/>
      <c r="P185" s="7"/>
      <c r="Q185" s="7"/>
      <c r="R185" s="7"/>
      <c r="S185" s="87"/>
      <c r="T185" s="87"/>
      <c r="U185" s="87"/>
      <c r="V185" s="87"/>
      <c r="W185" s="87"/>
      <c r="X185" s="87"/>
      <c r="Y185" s="87"/>
      <c r="Z185" s="7"/>
      <c r="AA185" s="7"/>
      <c r="AB185" s="7"/>
      <c r="AC185" s="7"/>
      <c r="AD185" s="7"/>
    </row>
    <row r="186" spans="1:30" s="4" customFormat="1">
      <c r="A186" s="7"/>
      <c r="B186" s="7"/>
      <c r="C186" s="7"/>
      <c r="D186" s="7"/>
      <c r="E186" s="7"/>
      <c r="F186" s="7"/>
      <c r="G186" s="7"/>
      <c r="H186" s="7"/>
      <c r="I186" s="7"/>
      <c r="J186" s="7"/>
      <c r="K186" s="7"/>
      <c r="L186" s="7"/>
      <c r="M186" s="7"/>
      <c r="N186" s="7"/>
      <c r="O186" s="87"/>
      <c r="P186" s="7"/>
      <c r="Q186" s="7"/>
      <c r="R186" s="7"/>
      <c r="S186" s="87"/>
      <c r="T186" s="87"/>
      <c r="U186" s="87"/>
      <c r="V186" s="87"/>
      <c r="W186" s="87"/>
      <c r="X186" s="87"/>
      <c r="Y186" s="87"/>
      <c r="Z186" s="7"/>
      <c r="AA186" s="7"/>
      <c r="AB186" s="7"/>
      <c r="AC186" s="7"/>
      <c r="AD186" s="7"/>
    </row>
    <row r="187" spans="1:30" s="4" customFormat="1">
      <c r="A187" s="7"/>
      <c r="B187" s="7"/>
      <c r="C187" s="7"/>
      <c r="D187" s="7"/>
      <c r="E187" s="7"/>
      <c r="F187" s="7"/>
      <c r="G187" s="7"/>
      <c r="H187" s="7"/>
      <c r="I187" s="7"/>
      <c r="J187" s="7"/>
      <c r="K187" s="7"/>
      <c r="L187" s="7"/>
      <c r="M187" s="7"/>
      <c r="N187" s="7"/>
      <c r="O187" s="87"/>
      <c r="P187" s="7"/>
      <c r="Q187" s="7"/>
      <c r="R187" s="7"/>
      <c r="S187" s="87"/>
      <c r="T187" s="87"/>
      <c r="U187" s="87"/>
      <c r="V187" s="87"/>
      <c r="W187" s="87"/>
      <c r="X187" s="87"/>
      <c r="Y187" s="87"/>
      <c r="Z187" s="7"/>
      <c r="AA187" s="7"/>
      <c r="AB187" s="7"/>
      <c r="AC187" s="7"/>
      <c r="AD187" s="7"/>
    </row>
    <row r="188" spans="1:30" s="4" customFormat="1">
      <c r="A188" s="7"/>
      <c r="B188" s="7"/>
      <c r="C188" s="7"/>
      <c r="D188" s="7"/>
      <c r="E188" s="7"/>
      <c r="F188" s="7"/>
      <c r="G188" s="7"/>
      <c r="H188" s="7"/>
      <c r="I188" s="7"/>
      <c r="J188" s="7"/>
      <c r="K188" s="7"/>
      <c r="L188" s="7"/>
      <c r="M188" s="7"/>
      <c r="N188" s="7"/>
      <c r="O188" s="87"/>
      <c r="P188" s="7"/>
      <c r="Q188" s="7"/>
      <c r="R188" s="7"/>
      <c r="S188" s="87"/>
      <c r="T188" s="87"/>
      <c r="U188" s="87"/>
      <c r="V188" s="87"/>
      <c r="W188" s="87"/>
      <c r="X188" s="87"/>
      <c r="Y188" s="87"/>
      <c r="Z188" s="7"/>
      <c r="AA188" s="7"/>
      <c r="AB188" s="7"/>
      <c r="AC188" s="7"/>
      <c r="AD188" s="7"/>
    </row>
    <row r="189" spans="1:30" s="4" customFormat="1">
      <c r="A189" s="7"/>
      <c r="B189" s="7"/>
      <c r="C189" s="7"/>
      <c r="D189" s="7"/>
      <c r="E189" s="7"/>
      <c r="F189" s="7"/>
      <c r="G189" s="7"/>
      <c r="H189" s="7"/>
      <c r="I189" s="7"/>
      <c r="J189" s="7"/>
      <c r="K189" s="7"/>
      <c r="L189" s="7"/>
      <c r="M189" s="7"/>
      <c r="N189" s="7"/>
      <c r="O189" s="87"/>
      <c r="P189" s="7"/>
      <c r="Q189" s="7"/>
      <c r="R189" s="7"/>
      <c r="S189" s="87"/>
      <c r="T189" s="87"/>
      <c r="U189" s="87"/>
      <c r="V189" s="87"/>
      <c r="W189" s="87"/>
      <c r="X189" s="87"/>
      <c r="Y189" s="87"/>
      <c r="Z189" s="7"/>
      <c r="AA189" s="7"/>
      <c r="AB189" s="7"/>
      <c r="AC189" s="7"/>
      <c r="AD189" s="7"/>
    </row>
    <row r="190" spans="1:30" s="4" customFormat="1">
      <c r="A190" s="7"/>
      <c r="B190" s="7"/>
      <c r="C190" s="7"/>
      <c r="D190" s="7"/>
      <c r="E190" s="7"/>
      <c r="F190" s="7"/>
      <c r="G190" s="7"/>
      <c r="H190" s="7"/>
      <c r="I190" s="7"/>
      <c r="J190" s="7"/>
      <c r="K190" s="7"/>
      <c r="L190" s="7"/>
      <c r="M190" s="7"/>
      <c r="N190" s="7"/>
      <c r="O190" s="87"/>
      <c r="P190" s="7"/>
      <c r="Q190" s="7"/>
      <c r="R190" s="7"/>
      <c r="S190" s="87"/>
      <c r="T190" s="87"/>
      <c r="U190" s="87"/>
      <c r="V190" s="87"/>
      <c r="W190" s="87"/>
      <c r="X190" s="87"/>
      <c r="Y190" s="87"/>
      <c r="Z190" s="7"/>
      <c r="AA190" s="7"/>
      <c r="AB190" s="7"/>
      <c r="AC190" s="7"/>
      <c r="AD190" s="7"/>
    </row>
    <row r="191" spans="1:30" s="4" customFormat="1">
      <c r="A191" s="7"/>
      <c r="B191" s="7"/>
      <c r="C191" s="7"/>
      <c r="D191" s="7"/>
      <c r="E191" s="7"/>
      <c r="F191" s="7"/>
      <c r="G191" s="7"/>
      <c r="H191" s="7"/>
      <c r="I191" s="7"/>
      <c r="J191" s="7"/>
      <c r="K191" s="7"/>
      <c r="L191" s="7"/>
      <c r="M191" s="7"/>
      <c r="N191" s="7"/>
      <c r="O191" s="87"/>
      <c r="P191" s="7"/>
      <c r="Q191" s="7"/>
      <c r="R191" s="7"/>
      <c r="S191" s="87"/>
      <c r="T191" s="87"/>
      <c r="U191" s="87"/>
      <c r="V191" s="87"/>
      <c r="W191" s="87"/>
      <c r="X191" s="87"/>
      <c r="Y191" s="87"/>
      <c r="Z191" s="7"/>
      <c r="AA191" s="7"/>
      <c r="AB191" s="7"/>
      <c r="AC191" s="7"/>
      <c r="AD191" s="7"/>
    </row>
    <row r="192" spans="1:30" s="4" customFormat="1">
      <c r="A192" s="7"/>
      <c r="B192" s="7"/>
      <c r="C192" s="7"/>
      <c r="D192" s="7"/>
      <c r="E192" s="7"/>
      <c r="F192" s="7"/>
      <c r="G192" s="7"/>
      <c r="H192" s="7"/>
      <c r="I192" s="7"/>
      <c r="J192" s="7"/>
      <c r="K192" s="7"/>
      <c r="L192" s="7"/>
      <c r="M192" s="7"/>
      <c r="N192" s="7"/>
      <c r="O192" s="87"/>
      <c r="P192" s="7"/>
      <c r="Q192" s="7"/>
      <c r="R192" s="7"/>
      <c r="S192" s="87"/>
      <c r="T192" s="87"/>
      <c r="U192" s="87"/>
      <c r="V192" s="87"/>
      <c r="W192" s="87"/>
      <c r="X192" s="87"/>
      <c r="Y192" s="87"/>
      <c r="Z192" s="7"/>
      <c r="AA192" s="7"/>
      <c r="AB192" s="7"/>
      <c r="AC192" s="7"/>
      <c r="AD192" s="7"/>
    </row>
    <row r="193" spans="1:30" s="4" customFormat="1">
      <c r="A193" s="7"/>
      <c r="B193" s="7"/>
      <c r="C193" s="7"/>
      <c r="D193" s="7"/>
      <c r="E193" s="7"/>
      <c r="F193" s="7"/>
      <c r="G193" s="7"/>
      <c r="H193" s="7"/>
      <c r="I193" s="7"/>
      <c r="J193" s="7"/>
      <c r="K193" s="7"/>
      <c r="L193" s="7"/>
      <c r="M193" s="7"/>
      <c r="N193" s="7"/>
      <c r="O193" s="87"/>
      <c r="P193" s="7"/>
      <c r="Q193" s="7"/>
      <c r="R193" s="7"/>
      <c r="S193" s="87"/>
      <c r="T193" s="87"/>
      <c r="U193" s="87"/>
      <c r="V193" s="87"/>
      <c r="W193" s="87"/>
      <c r="X193" s="87"/>
      <c r="Y193" s="87"/>
      <c r="Z193" s="7"/>
      <c r="AA193" s="7"/>
      <c r="AB193" s="7"/>
      <c r="AC193" s="7"/>
      <c r="AD193" s="7"/>
    </row>
    <row r="194" spans="1:30" s="4" customFormat="1">
      <c r="A194" s="7"/>
      <c r="B194" s="7"/>
      <c r="C194" s="7"/>
      <c r="D194" s="7"/>
      <c r="E194" s="7"/>
      <c r="F194" s="7"/>
      <c r="G194" s="7"/>
      <c r="H194" s="7"/>
      <c r="I194" s="7"/>
      <c r="J194" s="7"/>
      <c r="K194" s="7"/>
      <c r="L194" s="7"/>
      <c r="M194" s="7"/>
      <c r="N194" s="7"/>
      <c r="O194" s="87"/>
      <c r="P194" s="7"/>
      <c r="Q194" s="7"/>
      <c r="R194" s="7"/>
      <c r="S194" s="87"/>
      <c r="T194" s="87"/>
      <c r="U194" s="87"/>
      <c r="V194" s="87"/>
      <c r="W194" s="87"/>
      <c r="X194" s="87"/>
      <c r="Y194" s="87"/>
      <c r="Z194" s="7"/>
      <c r="AA194" s="7"/>
      <c r="AB194" s="7"/>
      <c r="AC194" s="7"/>
      <c r="AD194" s="7"/>
    </row>
    <row r="195" spans="1:30" s="4" customFormat="1">
      <c r="A195" s="7"/>
      <c r="B195" s="7"/>
      <c r="C195" s="7"/>
      <c r="D195" s="7"/>
      <c r="E195" s="7"/>
      <c r="F195" s="7"/>
      <c r="G195" s="7"/>
      <c r="H195" s="7"/>
      <c r="I195" s="7"/>
      <c r="J195" s="7"/>
      <c r="K195" s="7"/>
      <c r="L195" s="7"/>
      <c r="M195" s="7"/>
      <c r="N195" s="7"/>
      <c r="O195" s="87"/>
      <c r="P195" s="7"/>
      <c r="Q195" s="7"/>
      <c r="R195" s="7"/>
      <c r="S195" s="87"/>
      <c r="T195" s="87"/>
      <c r="U195" s="87"/>
      <c r="V195" s="87"/>
      <c r="W195" s="87"/>
      <c r="X195" s="87"/>
      <c r="Y195" s="87"/>
      <c r="Z195" s="7"/>
      <c r="AA195" s="7"/>
      <c r="AB195" s="7"/>
      <c r="AC195" s="7"/>
      <c r="AD195" s="7"/>
    </row>
    <row r="196" spans="1:30" s="4" customFormat="1">
      <c r="A196" s="7"/>
      <c r="B196" s="7"/>
      <c r="C196" s="7"/>
      <c r="D196" s="7"/>
      <c r="E196" s="7"/>
      <c r="F196" s="7"/>
      <c r="G196" s="7"/>
      <c r="H196" s="7"/>
      <c r="I196" s="7"/>
      <c r="J196" s="7"/>
      <c r="K196" s="7"/>
      <c r="L196" s="7"/>
      <c r="M196" s="7"/>
      <c r="N196" s="7"/>
      <c r="O196" s="87"/>
      <c r="P196" s="7"/>
      <c r="Q196" s="7"/>
      <c r="R196" s="7"/>
      <c r="S196" s="87"/>
      <c r="T196" s="87"/>
      <c r="U196" s="87"/>
      <c r="V196" s="87"/>
      <c r="W196" s="87"/>
      <c r="X196" s="87"/>
      <c r="Y196" s="87"/>
      <c r="Z196" s="7"/>
      <c r="AA196" s="7"/>
      <c r="AB196" s="7"/>
      <c r="AC196" s="7"/>
      <c r="AD196" s="7"/>
    </row>
    <row r="197" spans="1:30" s="4" customFormat="1">
      <c r="A197" s="7"/>
      <c r="B197" s="7"/>
      <c r="C197" s="7"/>
      <c r="D197" s="7"/>
      <c r="E197" s="7"/>
      <c r="F197" s="7"/>
      <c r="G197" s="7"/>
      <c r="H197" s="7"/>
      <c r="I197" s="7"/>
      <c r="J197" s="7"/>
      <c r="K197" s="7"/>
      <c r="L197" s="7"/>
      <c r="M197" s="7"/>
      <c r="N197" s="7"/>
      <c r="O197" s="87"/>
      <c r="P197" s="7"/>
      <c r="Q197" s="7"/>
      <c r="R197" s="7"/>
      <c r="S197" s="87"/>
      <c r="T197" s="87"/>
      <c r="U197" s="87"/>
      <c r="V197" s="87"/>
      <c r="W197" s="87"/>
      <c r="X197" s="87"/>
      <c r="Y197" s="87"/>
      <c r="Z197" s="7"/>
      <c r="AA197" s="7"/>
      <c r="AB197" s="7"/>
      <c r="AC197" s="7"/>
      <c r="AD197" s="7"/>
    </row>
    <row r="198" spans="1:30" s="4" customFormat="1">
      <c r="A198" s="7"/>
      <c r="B198" s="7"/>
      <c r="C198" s="7"/>
      <c r="D198" s="7"/>
      <c r="E198" s="7"/>
      <c r="F198" s="7"/>
      <c r="G198" s="7"/>
      <c r="H198" s="7"/>
      <c r="I198" s="7"/>
      <c r="J198" s="7"/>
      <c r="K198" s="7"/>
      <c r="L198" s="7"/>
      <c r="M198" s="7"/>
      <c r="N198" s="7"/>
      <c r="O198" s="87"/>
      <c r="P198" s="7"/>
      <c r="Q198" s="7"/>
      <c r="R198" s="7"/>
      <c r="S198" s="87"/>
      <c r="T198" s="87"/>
      <c r="U198" s="87"/>
      <c r="V198" s="87"/>
      <c r="W198" s="87"/>
      <c r="X198" s="87"/>
      <c r="Y198" s="87"/>
      <c r="Z198" s="7"/>
      <c r="AA198" s="7"/>
      <c r="AB198" s="7"/>
      <c r="AC198" s="7"/>
      <c r="AD198" s="7"/>
    </row>
    <row r="199" spans="1:30" s="4" customFormat="1">
      <c r="A199" s="7"/>
      <c r="B199" s="7"/>
      <c r="C199" s="7"/>
      <c r="D199" s="7"/>
      <c r="E199" s="7"/>
      <c r="F199" s="7"/>
      <c r="G199" s="7"/>
      <c r="H199" s="7"/>
      <c r="I199" s="7"/>
      <c r="J199" s="7"/>
      <c r="K199" s="7"/>
      <c r="L199" s="7"/>
      <c r="M199" s="7"/>
      <c r="N199" s="7"/>
      <c r="O199" s="87"/>
      <c r="P199" s="7"/>
      <c r="Q199" s="7"/>
      <c r="R199" s="7"/>
      <c r="S199" s="87"/>
      <c r="T199" s="87"/>
      <c r="U199" s="87"/>
      <c r="V199" s="87"/>
      <c r="W199" s="87"/>
      <c r="X199" s="87"/>
      <c r="Y199" s="87"/>
      <c r="Z199" s="7"/>
      <c r="AA199" s="7"/>
      <c r="AB199" s="7"/>
      <c r="AC199" s="7"/>
      <c r="AD199" s="7"/>
    </row>
    <row r="200" spans="1:30" s="4" customFormat="1">
      <c r="A200" s="7"/>
      <c r="B200" s="7"/>
      <c r="C200" s="7"/>
      <c r="D200" s="7"/>
      <c r="E200" s="7"/>
      <c r="F200" s="7"/>
      <c r="G200" s="7"/>
      <c r="H200" s="7"/>
      <c r="I200" s="7"/>
      <c r="J200" s="7"/>
      <c r="K200" s="7"/>
      <c r="L200" s="7"/>
      <c r="M200" s="7"/>
      <c r="N200" s="7"/>
      <c r="O200" s="87"/>
      <c r="P200" s="7"/>
      <c r="Q200" s="7"/>
      <c r="R200" s="7"/>
      <c r="S200" s="87"/>
      <c r="T200" s="87"/>
      <c r="U200" s="87"/>
      <c r="V200" s="87"/>
      <c r="W200" s="87"/>
      <c r="X200" s="87"/>
      <c r="Y200" s="87"/>
      <c r="Z200" s="7"/>
      <c r="AA200" s="7"/>
      <c r="AB200" s="7"/>
      <c r="AC200" s="7"/>
      <c r="AD200" s="7"/>
    </row>
    <row r="201" spans="1:30" s="4" customFormat="1">
      <c r="A201" s="7"/>
      <c r="B201" s="7"/>
      <c r="C201" s="7"/>
      <c r="D201" s="7"/>
      <c r="E201" s="7"/>
      <c r="F201" s="7"/>
      <c r="G201" s="7"/>
      <c r="H201" s="7"/>
      <c r="I201" s="7"/>
      <c r="J201" s="7"/>
      <c r="K201" s="7"/>
      <c r="L201" s="7"/>
      <c r="M201" s="7"/>
      <c r="N201" s="7"/>
      <c r="O201" s="87"/>
      <c r="P201" s="7"/>
      <c r="Q201" s="7"/>
      <c r="R201" s="7"/>
      <c r="S201" s="87"/>
      <c r="T201" s="87"/>
      <c r="U201" s="87"/>
      <c r="V201" s="87"/>
      <c r="W201" s="87"/>
      <c r="X201" s="87"/>
      <c r="Y201" s="87"/>
      <c r="Z201" s="7"/>
      <c r="AA201" s="7"/>
      <c r="AB201" s="7"/>
      <c r="AC201" s="7"/>
      <c r="AD201" s="7"/>
    </row>
    <row r="202" spans="1:30" s="4" customFormat="1">
      <c r="A202" s="7"/>
      <c r="B202" s="7"/>
      <c r="C202" s="7"/>
      <c r="D202" s="7"/>
      <c r="E202" s="7"/>
      <c r="F202" s="7"/>
      <c r="G202" s="7"/>
      <c r="H202" s="7"/>
      <c r="I202" s="7"/>
      <c r="J202" s="7"/>
      <c r="K202" s="7"/>
      <c r="L202" s="7"/>
      <c r="M202" s="7"/>
      <c r="N202" s="7"/>
      <c r="O202" s="87"/>
      <c r="P202" s="7"/>
      <c r="Q202" s="7"/>
      <c r="R202" s="7"/>
      <c r="S202" s="87"/>
      <c r="T202" s="87"/>
      <c r="U202" s="87"/>
      <c r="V202" s="87"/>
      <c r="W202" s="87"/>
      <c r="X202" s="87"/>
      <c r="Y202" s="87"/>
      <c r="Z202" s="7"/>
      <c r="AA202" s="7"/>
      <c r="AB202" s="7"/>
      <c r="AC202" s="7"/>
      <c r="AD202" s="7"/>
    </row>
    <row r="203" spans="1:30" s="4" customFormat="1">
      <c r="A203" s="7"/>
      <c r="B203" s="7"/>
      <c r="C203" s="7"/>
      <c r="D203" s="7"/>
      <c r="E203" s="7"/>
      <c r="F203" s="7"/>
      <c r="G203" s="7"/>
      <c r="H203" s="7"/>
      <c r="I203" s="7"/>
      <c r="J203" s="7"/>
      <c r="K203" s="7"/>
      <c r="L203" s="7"/>
      <c r="M203" s="7"/>
      <c r="N203" s="7"/>
      <c r="O203" s="87"/>
      <c r="P203" s="7"/>
      <c r="Q203" s="7"/>
      <c r="R203" s="7"/>
      <c r="S203" s="87"/>
      <c r="T203" s="87"/>
      <c r="U203" s="87"/>
      <c r="V203" s="87"/>
      <c r="W203" s="87"/>
      <c r="X203" s="87"/>
      <c r="Y203" s="87"/>
      <c r="Z203" s="7"/>
      <c r="AA203" s="7"/>
      <c r="AB203" s="7"/>
      <c r="AC203" s="7"/>
      <c r="AD203" s="7"/>
    </row>
    <row r="204" spans="1:30" s="4" customFormat="1">
      <c r="A204" s="7"/>
      <c r="B204" s="7"/>
      <c r="C204" s="7"/>
      <c r="D204" s="7"/>
      <c r="E204" s="7"/>
      <c r="F204" s="7"/>
      <c r="G204" s="7"/>
      <c r="H204" s="7"/>
      <c r="I204" s="7"/>
      <c r="J204" s="7"/>
      <c r="K204" s="7"/>
      <c r="L204" s="7"/>
      <c r="M204" s="7"/>
      <c r="N204" s="7"/>
      <c r="O204" s="87"/>
      <c r="P204" s="7"/>
      <c r="Q204" s="7"/>
      <c r="R204" s="7"/>
      <c r="S204" s="87"/>
      <c r="T204" s="87"/>
      <c r="U204" s="87"/>
      <c r="V204" s="87"/>
      <c r="W204" s="87"/>
      <c r="X204" s="87"/>
      <c r="Y204" s="87"/>
      <c r="Z204" s="7"/>
      <c r="AA204" s="7"/>
      <c r="AB204" s="7"/>
      <c r="AC204" s="7"/>
      <c r="AD204" s="7"/>
    </row>
    <row r="205" spans="1:30" s="4" customFormat="1">
      <c r="A205" s="7"/>
      <c r="B205" s="7"/>
      <c r="C205" s="7"/>
      <c r="D205" s="7"/>
      <c r="E205" s="7"/>
      <c r="F205" s="7"/>
      <c r="G205" s="7"/>
      <c r="H205" s="7"/>
      <c r="I205" s="7"/>
      <c r="J205" s="7"/>
      <c r="K205" s="7"/>
      <c r="L205" s="7"/>
      <c r="M205" s="7"/>
      <c r="N205" s="7"/>
      <c r="O205" s="87"/>
      <c r="P205" s="7"/>
      <c r="Q205" s="7"/>
      <c r="R205" s="7"/>
      <c r="S205" s="87"/>
      <c r="T205" s="87"/>
      <c r="U205" s="87"/>
      <c r="V205" s="87"/>
      <c r="W205" s="87"/>
      <c r="X205" s="87"/>
      <c r="Y205" s="87"/>
      <c r="Z205" s="7"/>
      <c r="AA205" s="7"/>
      <c r="AB205" s="7"/>
      <c r="AC205" s="7"/>
      <c r="AD205" s="7"/>
    </row>
    <row r="206" spans="1:30" s="4" customFormat="1">
      <c r="A206" s="7"/>
      <c r="B206" s="7"/>
      <c r="C206" s="7"/>
      <c r="D206" s="7"/>
      <c r="E206" s="7"/>
      <c r="F206" s="7"/>
      <c r="G206" s="7"/>
      <c r="H206" s="7"/>
      <c r="I206" s="7"/>
      <c r="J206" s="7"/>
      <c r="K206" s="7"/>
      <c r="L206" s="7"/>
      <c r="M206" s="7"/>
      <c r="N206" s="7"/>
      <c r="O206" s="87"/>
      <c r="P206" s="7"/>
      <c r="Q206" s="7"/>
      <c r="R206" s="7"/>
      <c r="S206" s="87"/>
      <c r="T206" s="87"/>
      <c r="U206" s="87"/>
      <c r="V206" s="87"/>
      <c r="W206" s="87"/>
      <c r="X206" s="87"/>
      <c r="Y206" s="87"/>
      <c r="Z206" s="7"/>
      <c r="AA206" s="7"/>
      <c r="AB206" s="7"/>
      <c r="AC206" s="7"/>
      <c r="AD206" s="7"/>
    </row>
    <row r="207" spans="1:30" s="4" customFormat="1">
      <c r="A207" s="7"/>
      <c r="B207" s="7"/>
      <c r="C207" s="7"/>
      <c r="D207" s="7"/>
      <c r="E207" s="7"/>
      <c r="F207" s="7"/>
      <c r="G207" s="7"/>
      <c r="H207" s="7"/>
      <c r="I207" s="7"/>
      <c r="J207" s="7"/>
      <c r="K207" s="7"/>
      <c r="L207" s="7"/>
      <c r="M207" s="7"/>
      <c r="N207" s="7"/>
      <c r="O207" s="87"/>
      <c r="P207" s="7"/>
      <c r="Q207" s="7"/>
      <c r="R207" s="7"/>
      <c r="S207" s="87"/>
      <c r="T207" s="87"/>
      <c r="U207" s="87"/>
      <c r="V207" s="87"/>
      <c r="W207" s="87"/>
      <c r="X207" s="87"/>
      <c r="Y207" s="87"/>
      <c r="Z207" s="7"/>
      <c r="AA207" s="7"/>
      <c r="AB207" s="7"/>
      <c r="AC207" s="7"/>
      <c r="AD207" s="7"/>
    </row>
    <row r="208" spans="1:30" s="4" customFormat="1">
      <c r="A208" s="7"/>
      <c r="B208" s="7"/>
      <c r="C208" s="7"/>
      <c r="D208" s="7"/>
      <c r="E208" s="7"/>
      <c r="F208" s="7"/>
      <c r="G208" s="7"/>
      <c r="H208" s="7"/>
      <c r="I208" s="7"/>
      <c r="J208" s="7"/>
      <c r="K208" s="7"/>
      <c r="L208" s="7"/>
      <c r="M208" s="7"/>
      <c r="N208" s="7"/>
      <c r="O208" s="87"/>
      <c r="P208" s="7"/>
      <c r="Q208" s="7"/>
      <c r="R208" s="7"/>
      <c r="S208" s="87"/>
      <c r="T208" s="87"/>
      <c r="U208" s="87"/>
      <c r="V208" s="87"/>
      <c r="W208" s="87"/>
      <c r="X208" s="87"/>
      <c r="Y208" s="87"/>
      <c r="Z208" s="7"/>
      <c r="AA208" s="7"/>
      <c r="AB208" s="7"/>
      <c r="AC208" s="7"/>
      <c r="AD208" s="7"/>
    </row>
    <row r="209" spans="1:30" s="4" customFormat="1">
      <c r="A209" s="7"/>
      <c r="B209" s="7"/>
      <c r="C209" s="7"/>
      <c r="D209" s="7"/>
      <c r="E209" s="7"/>
      <c r="F209" s="7"/>
      <c r="G209" s="7"/>
      <c r="H209" s="7"/>
      <c r="I209" s="7"/>
      <c r="J209" s="7"/>
      <c r="K209" s="7"/>
      <c r="L209" s="7"/>
      <c r="M209" s="7"/>
      <c r="N209" s="7"/>
      <c r="O209" s="87"/>
      <c r="P209" s="7"/>
      <c r="Q209" s="7"/>
      <c r="R209" s="7"/>
      <c r="S209" s="87"/>
      <c r="T209" s="87"/>
      <c r="U209" s="87"/>
      <c r="V209" s="87"/>
      <c r="W209" s="87"/>
      <c r="X209" s="87"/>
      <c r="Y209" s="87"/>
      <c r="Z209" s="7"/>
      <c r="AA209" s="7"/>
      <c r="AB209" s="7"/>
      <c r="AC209" s="7"/>
      <c r="AD209" s="7"/>
    </row>
    <row r="210" spans="1:30" s="4" customFormat="1">
      <c r="A210" s="7"/>
      <c r="B210" s="7"/>
      <c r="C210" s="7"/>
      <c r="D210" s="7"/>
      <c r="E210" s="7"/>
      <c r="F210" s="7"/>
      <c r="G210" s="7"/>
      <c r="H210" s="7"/>
      <c r="I210" s="7"/>
      <c r="J210" s="7"/>
      <c r="K210" s="7"/>
      <c r="L210" s="7"/>
      <c r="M210" s="7"/>
      <c r="N210" s="7"/>
      <c r="O210" s="87"/>
      <c r="P210" s="7"/>
      <c r="Q210" s="7"/>
      <c r="R210" s="7"/>
      <c r="S210" s="87"/>
      <c r="T210" s="87"/>
      <c r="U210" s="87"/>
      <c r="V210" s="87"/>
      <c r="W210" s="87"/>
      <c r="X210" s="87"/>
      <c r="Y210" s="87"/>
      <c r="Z210" s="7"/>
      <c r="AA210" s="7"/>
      <c r="AB210" s="7"/>
      <c r="AC210" s="7"/>
      <c r="AD210" s="7"/>
    </row>
    <row r="211" spans="1:30" s="4" customFormat="1">
      <c r="A211" s="7"/>
      <c r="B211" s="7"/>
      <c r="C211" s="7"/>
      <c r="D211" s="7"/>
      <c r="E211" s="7"/>
      <c r="F211" s="7"/>
      <c r="G211" s="7"/>
      <c r="H211" s="7"/>
      <c r="I211" s="7"/>
      <c r="J211" s="7"/>
      <c r="K211" s="7"/>
      <c r="L211" s="7"/>
      <c r="M211" s="7"/>
      <c r="N211" s="7"/>
      <c r="O211" s="87"/>
      <c r="P211" s="7"/>
      <c r="Q211" s="7"/>
      <c r="R211" s="7"/>
      <c r="S211" s="87"/>
      <c r="T211" s="87"/>
      <c r="U211" s="87"/>
      <c r="V211" s="87"/>
      <c r="W211" s="87"/>
      <c r="X211" s="87"/>
      <c r="Y211" s="87"/>
      <c r="Z211" s="7"/>
      <c r="AA211" s="7"/>
      <c r="AB211" s="7"/>
      <c r="AC211" s="7"/>
      <c r="AD211" s="7"/>
    </row>
    <row r="212" spans="1:30" s="4" customFormat="1">
      <c r="A212" s="7"/>
      <c r="B212" s="7"/>
      <c r="C212" s="7"/>
      <c r="D212" s="7"/>
      <c r="E212" s="7"/>
      <c r="F212" s="7"/>
      <c r="G212" s="7"/>
      <c r="H212" s="7"/>
      <c r="I212" s="7"/>
      <c r="J212" s="7"/>
      <c r="K212" s="7"/>
      <c r="L212" s="7"/>
      <c r="M212" s="7"/>
      <c r="N212" s="7"/>
      <c r="O212" s="87"/>
      <c r="P212" s="7"/>
      <c r="Q212" s="7"/>
      <c r="R212" s="7"/>
      <c r="S212" s="87"/>
      <c r="T212" s="87"/>
      <c r="U212" s="87"/>
      <c r="V212" s="87"/>
      <c r="W212" s="87"/>
      <c r="X212" s="87"/>
      <c r="Y212" s="87"/>
      <c r="Z212" s="7"/>
      <c r="AA212" s="7"/>
      <c r="AB212" s="7"/>
      <c r="AC212" s="7"/>
      <c r="AD212" s="7"/>
    </row>
    <row r="213" spans="1:30" s="4" customFormat="1">
      <c r="A213" s="7"/>
      <c r="B213" s="7"/>
      <c r="C213" s="7"/>
      <c r="D213" s="7"/>
      <c r="E213" s="7"/>
      <c r="F213" s="7"/>
      <c r="G213" s="7"/>
      <c r="H213" s="7"/>
      <c r="I213" s="7"/>
      <c r="J213" s="7"/>
      <c r="K213" s="7"/>
      <c r="L213" s="7"/>
      <c r="M213" s="7"/>
      <c r="N213" s="7"/>
      <c r="O213" s="87"/>
      <c r="P213" s="7"/>
      <c r="Q213" s="7"/>
      <c r="R213" s="7"/>
      <c r="S213" s="87"/>
      <c r="T213" s="87"/>
      <c r="U213" s="87"/>
      <c r="V213" s="87"/>
      <c r="W213" s="87"/>
      <c r="X213" s="87"/>
      <c r="Y213" s="87"/>
      <c r="Z213" s="7"/>
      <c r="AA213" s="7"/>
      <c r="AB213" s="7"/>
      <c r="AC213" s="7"/>
      <c r="AD213" s="7"/>
    </row>
    <row r="214" spans="1:30" s="4" customFormat="1">
      <c r="A214" s="7"/>
      <c r="B214" s="7"/>
      <c r="C214" s="7"/>
      <c r="D214" s="7"/>
      <c r="E214" s="7"/>
      <c r="F214" s="7"/>
      <c r="G214" s="7"/>
      <c r="H214" s="7"/>
      <c r="I214" s="7"/>
      <c r="J214" s="7"/>
      <c r="K214" s="7"/>
      <c r="L214" s="7"/>
      <c r="M214" s="7"/>
      <c r="N214" s="7"/>
      <c r="O214" s="87"/>
      <c r="P214" s="7"/>
      <c r="Q214" s="7"/>
      <c r="R214" s="7"/>
      <c r="S214" s="87"/>
      <c r="T214" s="87"/>
      <c r="U214" s="87"/>
      <c r="V214" s="87"/>
      <c r="W214" s="87"/>
      <c r="X214" s="87"/>
      <c r="Y214" s="87"/>
      <c r="Z214" s="7"/>
      <c r="AA214" s="7"/>
      <c r="AB214" s="7"/>
      <c r="AC214" s="7"/>
      <c r="AD214" s="7"/>
    </row>
    <row r="215" spans="1:30" s="4" customFormat="1">
      <c r="A215" s="7"/>
      <c r="B215" s="7"/>
      <c r="C215" s="7"/>
      <c r="D215" s="7"/>
      <c r="E215" s="7"/>
      <c r="F215" s="7"/>
      <c r="G215" s="7"/>
      <c r="H215" s="7"/>
      <c r="I215" s="7"/>
      <c r="J215" s="7"/>
      <c r="K215" s="7"/>
      <c r="L215" s="7"/>
      <c r="M215" s="7"/>
      <c r="N215" s="7"/>
      <c r="O215" s="87"/>
      <c r="P215" s="7"/>
      <c r="Q215" s="7"/>
      <c r="R215" s="7"/>
      <c r="S215" s="87"/>
      <c r="T215" s="87"/>
      <c r="U215" s="87"/>
      <c r="V215" s="87"/>
      <c r="W215" s="87"/>
      <c r="X215" s="87"/>
      <c r="Y215" s="87"/>
      <c r="Z215" s="7"/>
      <c r="AA215" s="7"/>
      <c r="AB215" s="7"/>
      <c r="AC215" s="7"/>
      <c r="AD215" s="7"/>
    </row>
    <row r="216" spans="1:30" s="4" customFormat="1">
      <c r="A216" s="7"/>
      <c r="B216" s="7"/>
      <c r="C216" s="7"/>
      <c r="D216" s="7"/>
      <c r="E216" s="7"/>
      <c r="F216" s="7"/>
      <c r="G216" s="7"/>
      <c r="H216" s="7"/>
      <c r="I216" s="7"/>
      <c r="J216" s="7"/>
      <c r="K216" s="7"/>
      <c r="L216" s="7"/>
      <c r="M216" s="7"/>
      <c r="N216" s="7"/>
      <c r="O216" s="87"/>
      <c r="P216" s="7"/>
      <c r="Q216" s="7"/>
      <c r="R216" s="7"/>
      <c r="S216" s="87"/>
      <c r="T216" s="87"/>
      <c r="U216" s="87"/>
      <c r="V216" s="87"/>
      <c r="W216" s="87"/>
      <c r="X216" s="87"/>
      <c r="Y216" s="87"/>
      <c r="Z216" s="7"/>
      <c r="AA216" s="7"/>
      <c r="AB216" s="7"/>
      <c r="AC216" s="7"/>
      <c r="AD216" s="7"/>
    </row>
    <row r="217" spans="1:30" s="4" customFormat="1">
      <c r="A217" s="7"/>
      <c r="B217" s="7"/>
      <c r="C217" s="7"/>
      <c r="D217" s="7"/>
      <c r="E217" s="7"/>
      <c r="F217" s="7"/>
      <c r="G217" s="7"/>
      <c r="H217" s="7"/>
      <c r="I217" s="7"/>
      <c r="J217" s="7"/>
      <c r="K217" s="7"/>
      <c r="L217" s="7"/>
      <c r="M217" s="7"/>
      <c r="N217" s="7"/>
      <c r="O217" s="87"/>
      <c r="P217" s="7"/>
      <c r="Q217" s="7"/>
      <c r="R217" s="7"/>
      <c r="S217" s="87"/>
      <c r="T217" s="87"/>
      <c r="U217" s="87"/>
      <c r="V217" s="87"/>
      <c r="W217" s="87"/>
      <c r="X217" s="87"/>
      <c r="Y217" s="87"/>
      <c r="Z217" s="7"/>
      <c r="AA217" s="7"/>
      <c r="AB217" s="7"/>
      <c r="AC217" s="7"/>
      <c r="AD217" s="7"/>
    </row>
    <row r="218" spans="1:30" s="4" customFormat="1">
      <c r="A218" s="7"/>
      <c r="B218" s="7"/>
      <c r="C218" s="7"/>
      <c r="D218" s="7"/>
      <c r="E218" s="7"/>
      <c r="F218" s="7"/>
      <c r="G218" s="7"/>
      <c r="H218" s="7"/>
      <c r="I218" s="7"/>
      <c r="J218" s="7"/>
      <c r="K218" s="7"/>
      <c r="L218" s="7"/>
      <c r="M218" s="7"/>
      <c r="N218" s="7"/>
      <c r="O218" s="87"/>
      <c r="P218" s="7"/>
      <c r="Q218" s="7"/>
      <c r="R218" s="7"/>
      <c r="S218" s="87"/>
      <c r="T218" s="87"/>
      <c r="U218" s="87"/>
      <c r="V218" s="87"/>
      <c r="W218" s="87"/>
      <c r="X218" s="87"/>
      <c r="Y218" s="87"/>
      <c r="Z218" s="7"/>
      <c r="AA218" s="7"/>
      <c r="AB218" s="7"/>
      <c r="AC218" s="7"/>
      <c r="AD218" s="7"/>
    </row>
    <row r="219" spans="1:30" s="4" customFormat="1">
      <c r="A219" s="7"/>
      <c r="B219" s="7"/>
      <c r="C219" s="7"/>
      <c r="D219" s="7"/>
      <c r="E219" s="7"/>
      <c r="F219" s="7"/>
      <c r="G219" s="7"/>
      <c r="H219" s="7"/>
      <c r="I219" s="7"/>
      <c r="J219" s="7"/>
      <c r="K219" s="7"/>
      <c r="L219" s="7"/>
      <c r="M219" s="7"/>
      <c r="N219" s="7"/>
      <c r="O219" s="87"/>
      <c r="P219" s="7"/>
      <c r="Q219" s="7"/>
      <c r="R219" s="7"/>
      <c r="S219" s="7"/>
      <c r="T219" s="7"/>
      <c r="U219" s="7"/>
      <c r="V219" s="7"/>
      <c r="W219" s="7"/>
      <c r="X219" s="7"/>
      <c r="Y219" s="7"/>
      <c r="Z219" s="7"/>
      <c r="AA219" s="7"/>
      <c r="AB219" s="7"/>
      <c r="AC219" s="7"/>
      <c r="AD219" s="7"/>
    </row>
    <row r="220" spans="1:30" s="4" customFormat="1">
      <c r="A220" s="7"/>
      <c r="B220" s="7"/>
      <c r="C220" s="7"/>
      <c r="D220" s="7"/>
      <c r="E220" s="7"/>
      <c r="F220" s="7"/>
      <c r="G220" s="7"/>
      <c r="H220" s="7"/>
      <c r="I220" s="7"/>
      <c r="J220" s="7"/>
      <c r="K220" s="7"/>
      <c r="L220" s="7"/>
      <c r="M220" s="7"/>
      <c r="N220" s="7"/>
      <c r="O220" s="87"/>
      <c r="P220" s="7"/>
      <c r="Q220" s="7"/>
      <c r="R220" s="7"/>
      <c r="S220" s="7"/>
      <c r="T220" s="7"/>
      <c r="U220" s="7"/>
      <c r="V220" s="7"/>
      <c r="W220" s="7"/>
      <c r="X220" s="7"/>
      <c r="Y220" s="7"/>
      <c r="Z220" s="7"/>
      <c r="AA220" s="7"/>
      <c r="AB220" s="7"/>
      <c r="AC220" s="7"/>
      <c r="AD220" s="7"/>
    </row>
    <row r="221" spans="1:30" s="4" customFormat="1">
      <c r="A221" s="7"/>
      <c r="B221" s="7"/>
      <c r="C221" s="7"/>
      <c r="D221" s="7"/>
      <c r="E221" s="7"/>
      <c r="F221" s="7"/>
      <c r="G221" s="7"/>
      <c r="H221" s="7"/>
      <c r="I221" s="7"/>
      <c r="J221" s="7"/>
      <c r="K221" s="7"/>
      <c r="L221" s="7"/>
      <c r="M221" s="7"/>
      <c r="N221" s="7"/>
      <c r="O221" s="87"/>
      <c r="P221" s="7"/>
      <c r="Q221" s="7"/>
      <c r="R221" s="7"/>
      <c r="S221" s="7"/>
      <c r="T221" s="7"/>
      <c r="U221" s="7"/>
      <c r="V221" s="7"/>
      <c r="W221" s="7"/>
      <c r="X221" s="7"/>
      <c r="Y221" s="7"/>
      <c r="Z221" s="7"/>
      <c r="AA221" s="7"/>
      <c r="AB221" s="7"/>
      <c r="AC221" s="7"/>
      <c r="AD221" s="7"/>
    </row>
    <row r="222" spans="1:30" s="4" customFormat="1">
      <c r="A222" s="7"/>
      <c r="B222" s="7"/>
      <c r="C222" s="7"/>
      <c r="D222" s="7"/>
      <c r="E222" s="7"/>
      <c r="F222" s="7"/>
      <c r="G222" s="7"/>
      <c r="H222" s="7"/>
      <c r="I222" s="7"/>
      <c r="J222" s="7"/>
      <c r="K222" s="7"/>
      <c r="L222" s="7"/>
      <c r="M222" s="7"/>
      <c r="N222" s="7"/>
      <c r="O222" s="87"/>
      <c r="P222" s="7"/>
      <c r="Q222" s="7"/>
      <c r="R222" s="7"/>
      <c r="S222" s="7"/>
      <c r="T222" s="7"/>
      <c r="U222" s="7"/>
      <c r="V222" s="7"/>
      <c r="W222" s="7"/>
      <c r="X222" s="7"/>
      <c r="Y222" s="7"/>
      <c r="Z222" s="7"/>
      <c r="AA222" s="7"/>
      <c r="AB222" s="7"/>
      <c r="AC222" s="7"/>
      <c r="AD222" s="7"/>
    </row>
    <row r="223" spans="1:30" s="4" customFormat="1">
      <c r="A223" s="7"/>
      <c r="B223" s="7"/>
      <c r="C223" s="7"/>
      <c r="D223" s="7"/>
      <c r="E223" s="7"/>
      <c r="F223" s="7"/>
      <c r="G223" s="7"/>
      <c r="H223" s="7"/>
      <c r="I223" s="7"/>
      <c r="J223" s="7"/>
      <c r="K223" s="7"/>
      <c r="L223" s="7"/>
      <c r="M223" s="7"/>
      <c r="N223" s="7"/>
      <c r="O223" s="87"/>
      <c r="P223" s="7"/>
      <c r="Q223" s="7"/>
      <c r="R223" s="7"/>
      <c r="S223" s="7"/>
      <c r="T223" s="7"/>
      <c r="U223" s="7"/>
      <c r="V223" s="7"/>
      <c r="W223" s="7"/>
      <c r="X223" s="7"/>
      <c r="Y223" s="7"/>
      <c r="Z223" s="7"/>
      <c r="AA223" s="7"/>
      <c r="AB223" s="7"/>
      <c r="AC223" s="7"/>
      <c r="AD223" s="7"/>
    </row>
    <row r="224" spans="1:30" s="4" customFormat="1">
      <c r="A224" s="7"/>
      <c r="B224" s="7"/>
      <c r="C224" s="7"/>
      <c r="D224" s="7"/>
      <c r="E224" s="7"/>
      <c r="F224" s="7"/>
      <c r="G224" s="7"/>
      <c r="H224" s="7"/>
      <c r="I224" s="7"/>
      <c r="J224" s="7"/>
      <c r="K224" s="7"/>
      <c r="L224" s="7"/>
      <c r="M224" s="7"/>
      <c r="N224" s="7"/>
      <c r="O224" s="87"/>
      <c r="P224" s="7"/>
      <c r="Q224" s="7"/>
      <c r="R224" s="7"/>
      <c r="S224" s="7"/>
      <c r="T224" s="7"/>
      <c r="U224" s="7"/>
      <c r="V224" s="7"/>
      <c r="W224" s="7"/>
      <c r="X224" s="7"/>
      <c r="Y224" s="7"/>
      <c r="Z224" s="7"/>
      <c r="AA224" s="7"/>
      <c r="AB224" s="7"/>
      <c r="AC224" s="7"/>
      <c r="AD224" s="7"/>
    </row>
    <row r="225" spans="1:30" s="4" customFormat="1">
      <c r="A225" s="7"/>
      <c r="B225" s="7"/>
      <c r="C225" s="7"/>
      <c r="D225" s="7"/>
      <c r="E225" s="7"/>
      <c r="F225" s="7"/>
      <c r="G225" s="7"/>
      <c r="H225" s="7"/>
      <c r="I225" s="7"/>
      <c r="J225" s="7"/>
      <c r="K225" s="7"/>
      <c r="L225" s="7"/>
      <c r="M225" s="7"/>
      <c r="N225" s="7"/>
      <c r="O225" s="87"/>
      <c r="P225" s="7"/>
      <c r="Q225" s="7"/>
      <c r="R225" s="7"/>
      <c r="S225" s="7"/>
      <c r="T225" s="7"/>
      <c r="U225" s="7"/>
      <c r="V225" s="7"/>
      <c r="W225" s="7"/>
      <c r="X225" s="7"/>
      <c r="Y225" s="7"/>
      <c r="Z225" s="7"/>
      <c r="AA225" s="7"/>
      <c r="AB225" s="7"/>
      <c r="AC225" s="7"/>
      <c r="AD225" s="7"/>
    </row>
    <row r="226" spans="1:30" s="4" customFormat="1">
      <c r="A226" s="7"/>
      <c r="B226" s="7"/>
      <c r="C226" s="7"/>
      <c r="D226" s="7"/>
      <c r="E226" s="7"/>
      <c r="F226" s="7"/>
      <c r="G226" s="7"/>
      <c r="H226" s="7"/>
      <c r="I226" s="7"/>
      <c r="J226" s="7"/>
      <c r="K226" s="7"/>
      <c r="L226" s="7"/>
      <c r="M226" s="7"/>
      <c r="N226" s="7"/>
      <c r="O226" s="87"/>
      <c r="P226" s="7"/>
      <c r="Q226" s="7"/>
      <c r="R226" s="7"/>
      <c r="S226" s="7"/>
      <c r="T226" s="7"/>
      <c r="U226" s="7"/>
      <c r="V226" s="7"/>
      <c r="W226" s="7"/>
      <c r="X226" s="7"/>
      <c r="Y226" s="7"/>
      <c r="Z226" s="7"/>
      <c r="AA226" s="7"/>
      <c r="AB226" s="7"/>
      <c r="AC226" s="7"/>
      <c r="AD226" s="7"/>
    </row>
    <row r="227" spans="1:30" s="4" customFormat="1">
      <c r="A227" s="7"/>
      <c r="B227" s="7"/>
      <c r="C227" s="7"/>
      <c r="D227" s="7"/>
      <c r="E227" s="7"/>
      <c r="F227" s="7"/>
      <c r="G227" s="7"/>
      <c r="H227" s="7"/>
      <c r="I227" s="7"/>
      <c r="J227" s="7"/>
      <c r="K227" s="7"/>
      <c r="L227" s="7"/>
      <c r="M227" s="7"/>
      <c r="N227" s="7"/>
      <c r="O227" s="87"/>
      <c r="P227" s="7"/>
      <c r="Q227" s="7"/>
      <c r="R227" s="7"/>
      <c r="S227" s="7"/>
      <c r="T227" s="7"/>
      <c r="U227" s="7"/>
      <c r="V227" s="7"/>
      <c r="W227" s="7"/>
      <c r="X227" s="7"/>
      <c r="Y227" s="7"/>
      <c r="Z227" s="7"/>
      <c r="AA227" s="7"/>
      <c r="AB227" s="7"/>
      <c r="AC227" s="7"/>
      <c r="AD227" s="7"/>
    </row>
    <row r="228" spans="1:30" s="4" customFormat="1">
      <c r="A228" s="7"/>
      <c r="B228" s="7"/>
      <c r="C228" s="7"/>
      <c r="D228" s="7"/>
      <c r="E228" s="7"/>
      <c r="F228" s="7"/>
      <c r="G228" s="7"/>
      <c r="H228" s="7"/>
      <c r="I228" s="7"/>
      <c r="J228" s="7"/>
      <c r="K228" s="7"/>
      <c r="L228" s="7"/>
      <c r="M228" s="7"/>
      <c r="N228" s="7"/>
      <c r="O228" s="87"/>
      <c r="P228" s="7"/>
      <c r="Q228" s="7"/>
      <c r="R228" s="7"/>
      <c r="S228" s="7"/>
      <c r="T228" s="7"/>
      <c r="U228" s="7"/>
      <c r="V228" s="7"/>
      <c r="W228" s="7"/>
      <c r="X228" s="7"/>
      <c r="Y228" s="7"/>
      <c r="Z228" s="7"/>
      <c r="AA228" s="7"/>
      <c r="AB228" s="7"/>
      <c r="AC228" s="7"/>
      <c r="AD228" s="7"/>
    </row>
    <row r="229" spans="1:30" s="4" customFormat="1">
      <c r="A229" s="7"/>
      <c r="B229" s="7"/>
      <c r="C229" s="7"/>
      <c r="D229" s="7"/>
      <c r="E229" s="7"/>
      <c r="F229" s="7"/>
      <c r="G229" s="7"/>
      <c r="H229" s="7"/>
      <c r="I229" s="7"/>
      <c r="J229" s="7"/>
      <c r="K229" s="7"/>
      <c r="L229" s="7"/>
      <c r="M229" s="7"/>
      <c r="N229" s="7"/>
      <c r="O229" s="87"/>
      <c r="P229" s="7"/>
      <c r="Q229" s="7"/>
      <c r="R229" s="7"/>
      <c r="S229" s="7"/>
      <c r="T229" s="7"/>
      <c r="U229" s="7"/>
      <c r="V229" s="7"/>
      <c r="W229" s="7"/>
      <c r="X229" s="7"/>
      <c r="Y229" s="7"/>
      <c r="Z229" s="7"/>
      <c r="AA229" s="7"/>
      <c r="AB229" s="7"/>
      <c r="AC229" s="7"/>
      <c r="AD229" s="7"/>
    </row>
    <row r="230" spans="1:30" s="4" customFormat="1">
      <c r="A230" s="7"/>
      <c r="B230" s="7"/>
      <c r="C230" s="7"/>
      <c r="D230" s="7"/>
      <c r="E230" s="7"/>
      <c r="F230" s="7"/>
      <c r="G230" s="7"/>
      <c r="H230" s="7"/>
      <c r="I230" s="7"/>
      <c r="J230" s="7"/>
      <c r="K230" s="7"/>
      <c r="L230" s="7"/>
      <c r="M230" s="7"/>
      <c r="N230" s="7"/>
      <c r="O230" s="87"/>
      <c r="P230" s="7"/>
      <c r="Q230" s="7"/>
      <c r="R230" s="7"/>
      <c r="S230" s="7"/>
      <c r="T230" s="7"/>
      <c r="U230" s="7"/>
      <c r="V230" s="7"/>
      <c r="W230" s="7"/>
      <c r="X230" s="7"/>
      <c r="Y230" s="7"/>
      <c r="Z230" s="7"/>
      <c r="AA230" s="7"/>
      <c r="AB230" s="7"/>
      <c r="AC230" s="7"/>
      <c r="AD230" s="7"/>
    </row>
    <row r="231" spans="1:30" s="4" customFormat="1">
      <c r="A231" s="7"/>
      <c r="B231" s="7"/>
      <c r="C231" s="7"/>
      <c r="D231" s="7"/>
      <c r="E231" s="7"/>
      <c r="F231" s="7"/>
      <c r="G231" s="7"/>
      <c r="H231" s="7"/>
      <c r="I231" s="7"/>
      <c r="J231" s="7"/>
      <c r="K231" s="7"/>
      <c r="L231" s="7"/>
      <c r="M231" s="7"/>
      <c r="N231" s="7"/>
      <c r="O231" s="87"/>
      <c r="P231" s="7"/>
      <c r="Q231" s="7"/>
      <c r="R231" s="7"/>
      <c r="S231" s="7"/>
      <c r="T231" s="7"/>
      <c r="U231" s="7"/>
      <c r="V231" s="7"/>
      <c r="W231" s="7"/>
      <c r="X231" s="7"/>
      <c r="Y231" s="7"/>
      <c r="Z231" s="7"/>
      <c r="AA231" s="7"/>
      <c r="AB231" s="7"/>
      <c r="AC231" s="7"/>
      <c r="AD231" s="7"/>
    </row>
    <row r="232" spans="1:30" s="4" customFormat="1">
      <c r="A232" s="7"/>
      <c r="B232" s="7"/>
      <c r="C232" s="7"/>
      <c r="D232" s="7"/>
      <c r="E232" s="7"/>
      <c r="F232" s="7"/>
      <c r="G232" s="7"/>
      <c r="H232" s="7"/>
      <c r="I232" s="7"/>
      <c r="J232" s="7"/>
      <c r="K232" s="7"/>
      <c r="L232" s="7"/>
      <c r="M232" s="7"/>
      <c r="N232" s="7"/>
      <c r="O232" s="87"/>
      <c r="P232" s="7"/>
      <c r="Q232" s="7"/>
      <c r="R232" s="7"/>
      <c r="S232" s="7"/>
      <c r="T232" s="7"/>
      <c r="U232" s="7"/>
      <c r="V232" s="7"/>
      <c r="W232" s="7"/>
      <c r="X232" s="7"/>
      <c r="Y232" s="7"/>
      <c r="Z232" s="7"/>
      <c r="AA232" s="7"/>
      <c r="AB232" s="7"/>
      <c r="AC232" s="7"/>
      <c r="AD232" s="7"/>
    </row>
    <row r="233" spans="1:30" s="4" customFormat="1">
      <c r="A233" s="7"/>
      <c r="B233" s="7"/>
      <c r="C233" s="7"/>
      <c r="D233" s="7"/>
      <c r="E233" s="7"/>
      <c r="F233" s="7"/>
      <c r="G233" s="7"/>
      <c r="H233" s="7"/>
      <c r="I233" s="7"/>
      <c r="J233" s="7"/>
      <c r="K233" s="7"/>
      <c r="L233" s="7"/>
      <c r="M233" s="7"/>
      <c r="N233" s="7"/>
      <c r="O233" s="87"/>
      <c r="P233" s="7"/>
      <c r="Q233" s="7"/>
      <c r="R233" s="7"/>
      <c r="S233" s="7"/>
      <c r="T233" s="7"/>
      <c r="U233" s="7"/>
      <c r="V233" s="7"/>
      <c r="W233" s="7"/>
      <c r="X233" s="7"/>
      <c r="Y233" s="7"/>
      <c r="Z233" s="7"/>
      <c r="AA233" s="7"/>
      <c r="AB233" s="7"/>
      <c r="AC233" s="7"/>
      <c r="AD233" s="7"/>
    </row>
    <row r="234" spans="1:30" s="4" customFormat="1">
      <c r="A234" s="7"/>
      <c r="B234" s="7"/>
      <c r="C234" s="7"/>
      <c r="D234" s="7"/>
      <c r="E234" s="7"/>
      <c r="F234" s="7"/>
      <c r="G234" s="7"/>
      <c r="H234" s="7"/>
      <c r="I234" s="7"/>
      <c r="J234" s="7"/>
      <c r="K234" s="7"/>
      <c r="L234" s="7"/>
      <c r="M234" s="7"/>
      <c r="N234" s="7"/>
      <c r="O234" s="87"/>
      <c r="P234" s="7"/>
      <c r="Q234" s="7"/>
      <c r="R234" s="7"/>
      <c r="S234" s="7"/>
      <c r="T234" s="7"/>
      <c r="U234" s="7"/>
      <c r="V234" s="7"/>
      <c r="W234" s="7"/>
      <c r="X234" s="7"/>
      <c r="Y234" s="7"/>
      <c r="Z234" s="7"/>
      <c r="AA234" s="7"/>
      <c r="AB234" s="7"/>
      <c r="AC234" s="7"/>
      <c r="AD234" s="7"/>
    </row>
    <row r="235" spans="1:30" s="4" customFormat="1">
      <c r="A235" s="7"/>
      <c r="B235" s="7"/>
      <c r="C235" s="7"/>
      <c r="D235" s="7"/>
      <c r="E235" s="7"/>
      <c r="F235" s="7"/>
      <c r="G235" s="7"/>
      <c r="H235" s="7"/>
      <c r="I235" s="7"/>
      <c r="J235" s="7"/>
      <c r="K235" s="7"/>
      <c r="L235" s="7"/>
      <c r="M235" s="7"/>
      <c r="N235" s="7"/>
      <c r="O235" s="87"/>
      <c r="P235" s="7"/>
      <c r="Q235" s="7"/>
      <c r="R235" s="7"/>
      <c r="S235" s="7"/>
      <c r="T235" s="7"/>
      <c r="U235" s="7"/>
      <c r="V235" s="7"/>
      <c r="W235" s="7"/>
      <c r="X235" s="7"/>
      <c r="Y235" s="7"/>
      <c r="Z235" s="7"/>
      <c r="AA235" s="7"/>
      <c r="AB235" s="7"/>
      <c r="AC235" s="7"/>
      <c r="AD235" s="7"/>
    </row>
    <row r="236" spans="1:30" s="4" customFormat="1">
      <c r="A236" s="7"/>
      <c r="B236" s="7"/>
      <c r="C236" s="7"/>
      <c r="D236" s="7"/>
      <c r="E236" s="7"/>
      <c r="F236" s="7"/>
      <c r="G236" s="7"/>
      <c r="H236" s="7"/>
      <c r="I236" s="7"/>
      <c r="J236" s="7"/>
      <c r="K236" s="7"/>
      <c r="L236" s="7"/>
      <c r="M236" s="7"/>
      <c r="N236" s="7"/>
      <c r="O236" s="87"/>
      <c r="P236" s="7"/>
      <c r="Q236" s="7"/>
      <c r="R236" s="7"/>
      <c r="S236" s="7"/>
      <c r="T236" s="7"/>
      <c r="U236" s="7"/>
      <c r="V236" s="7"/>
      <c r="W236" s="7"/>
      <c r="X236" s="7"/>
      <c r="Y236" s="7"/>
      <c r="Z236" s="7"/>
      <c r="AA236" s="7"/>
      <c r="AB236" s="7"/>
      <c r="AC236" s="7"/>
      <c r="AD236" s="7"/>
    </row>
    <row r="237" spans="1:30" s="4" customFormat="1">
      <c r="A237" s="7"/>
      <c r="B237" s="7"/>
      <c r="C237" s="7"/>
      <c r="D237" s="7"/>
      <c r="E237" s="7"/>
      <c r="F237" s="7"/>
      <c r="G237" s="7"/>
      <c r="H237" s="7"/>
      <c r="I237" s="7"/>
      <c r="J237" s="7"/>
      <c r="K237" s="7"/>
      <c r="L237" s="7"/>
      <c r="M237" s="7"/>
      <c r="N237" s="7"/>
      <c r="O237" s="87"/>
      <c r="P237" s="7"/>
      <c r="Q237" s="7"/>
      <c r="R237" s="7"/>
      <c r="S237" s="7"/>
      <c r="T237" s="7"/>
      <c r="U237" s="7"/>
      <c r="V237" s="7"/>
      <c r="W237" s="7"/>
      <c r="X237" s="7"/>
      <c r="Y237" s="7"/>
      <c r="Z237" s="7"/>
      <c r="AA237" s="7"/>
      <c r="AB237" s="7"/>
      <c r="AC237" s="7"/>
      <c r="AD237" s="7"/>
    </row>
    <row r="238" spans="1:30" s="4" customFormat="1">
      <c r="A238" s="7"/>
      <c r="B238" s="7"/>
      <c r="C238" s="7"/>
      <c r="D238" s="7"/>
      <c r="E238" s="7"/>
      <c r="F238" s="7"/>
      <c r="G238" s="7"/>
      <c r="H238" s="7"/>
      <c r="I238" s="7"/>
      <c r="J238" s="7"/>
      <c r="K238" s="7"/>
      <c r="L238" s="7"/>
      <c r="M238" s="7"/>
      <c r="N238" s="7"/>
      <c r="O238" s="87"/>
      <c r="P238" s="7"/>
      <c r="Q238" s="7"/>
      <c r="R238" s="7"/>
      <c r="S238" s="7"/>
      <c r="T238" s="7"/>
      <c r="U238" s="7"/>
      <c r="V238" s="7"/>
      <c r="W238" s="7"/>
      <c r="X238" s="7"/>
      <c r="Y238" s="7"/>
      <c r="Z238" s="7"/>
      <c r="AA238" s="7"/>
      <c r="AB238" s="7"/>
      <c r="AC238" s="7"/>
      <c r="AD238" s="7"/>
    </row>
    <row r="239" spans="1:30" s="4" customFormat="1">
      <c r="A239" s="7"/>
      <c r="B239" s="7"/>
      <c r="C239" s="7"/>
      <c r="D239" s="7"/>
      <c r="E239" s="7"/>
      <c r="F239" s="7"/>
      <c r="G239" s="7"/>
      <c r="H239" s="7"/>
      <c r="I239" s="7"/>
      <c r="J239" s="7"/>
      <c r="K239" s="7"/>
      <c r="L239" s="7"/>
      <c r="M239" s="7"/>
      <c r="N239" s="7"/>
      <c r="O239" s="87"/>
      <c r="P239" s="7"/>
      <c r="Q239" s="7"/>
      <c r="R239" s="7"/>
      <c r="S239" s="7"/>
      <c r="T239" s="7"/>
      <c r="U239" s="7"/>
      <c r="V239" s="7"/>
      <c r="W239" s="7"/>
      <c r="X239" s="7"/>
      <c r="Y239" s="7"/>
      <c r="Z239" s="7"/>
      <c r="AA239" s="7"/>
      <c r="AB239" s="7"/>
      <c r="AC239" s="7"/>
      <c r="AD239" s="7"/>
    </row>
    <row r="240" spans="1:30" s="4" customFormat="1">
      <c r="A240" s="7"/>
      <c r="B240" s="7"/>
      <c r="C240" s="7"/>
      <c r="D240" s="7"/>
      <c r="E240" s="7"/>
      <c r="F240" s="7"/>
      <c r="G240" s="7"/>
      <c r="H240" s="7"/>
      <c r="I240" s="7"/>
      <c r="J240" s="7"/>
      <c r="K240" s="7"/>
      <c r="L240" s="7"/>
      <c r="M240" s="7"/>
      <c r="N240" s="7"/>
      <c r="O240" s="87"/>
      <c r="P240" s="7"/>
      <c r="Q240" s="7"/>
      <c r="R240" s="7"/>
      <c r="S240" s="7"/>
      <c r="T240" s="7"/>
      <c r="U240" s="7"/>
      <c r="V240" s="7"/>
      <c r="W240" s="7"/>
      <c r="X240" s="7"/>
      <c r="Y240" s="7"/>
      <c r="Z240" s="7"/>
      <c r="AA240" s="7"/>
      <c r="AB240" s="7"/>
      <c r="AC240" s="7"/>
      <c r="AD240" s="7"/>
    </row>
    <row r="241" spans="1:30" s="4" customFormat="1">
      <c r="A241" s="7"/>
      <c r="B241" s="7"/>
      <c r="C241" s="7"/>
      <c r="D241" s="7"/>
      <c r="E241" s="7"/>
      <c r="F241" s="7"/>
      <c r="G241" s="7"/>
      <c r="H241" s="7"/>
      <c r="I241" s="7"/>
      <c r="J241" s="7"/>
      <c r="K241" s="7"/>
      <c r="L241" s="7"/>
      <c r="M241" s="7"/>
      <c r="N241" s="7"/>
      <c r="O241" s="87"/>
      <c r="P241" s="7"/>
      <c r="Q241" s="7"/>
      <c r="R241" s="7"/>
      <c r="S241" s="7"/>
      <c r="T241" s="7"/>
      <c r="U241" s="7"/>
      <c r="V241" s="7"/>
      <c r="W241" s="7"/>
      <c r="X241" s="7"/>
      <c r="Y241" s="7"/>
      <c r="Z241" s="7"/>
      <c r="AA241" s="7"/>
      <c r="AB241" s="7"/>
      <c r="AC241" s="7"/>
      <c r="AD241" s="7"/>
    </row>
    <row r="242" spans="1:30" s="4" customFormat="1">
      <c r="A242" s="7"/>
      <c r="B242" s="7"/>
      <c r="C242" s="7"/>
      <c r="D242" s="7"/>
      <c r="E242" s="7"/>
      <c r="F242" s="7"/>
      <c r="G242" s="7"/>
      <c r="H242" s="7"/>
      <c r="I242" s="7"/>
      <c r="J242" s="7"/>
      <c r="K242" s="7"/>
      <c r="L242" s="7"/>
      <c r="M242" s="7"/>
      <c r="N242" s="7"/>
      <c r="O242" s="87"/>
      <c r="P242" s="7"/>
      <c r="Q242" s="7"/>
      <c r="R242" s="7"/>
      <c r="S242" s="7"/>
      <c r="T242" s="7"/>
      <c r="U242" s="7"/>
      <c r="V242" s="7"/>
      <c r="W242" s="7"/>
      <c r="X242" s="7"/>
      <c r="Y242" s="7"/>
      <c r="Z242" s="7"/>
      <c r="AA242" s="7"/>
      <c r="AB242" s="7"/>
      <c r="AC242" s="7"/>
      <c r="AD242" s="7"/>
    </row>
    <row r="243" spans="1:30" s="4" customFormat="1">
      <c r="A243" s="7"/>
      <c r="B243" s="7"/>
      <c r="C243" s="7"/>
      <c r="D243" s="7"/>
      <c r="E243" s="7"/>
      <c r="F243" s="7"/>
      <c r="G243" s="7"/>
      <c r="H243" s="7"/>
      <c r="I243" s="7"/>
      <c r="J243" s="7"/>
      <c r="K243" s="7"/>
      <c r="L243" s="7"/>
      <c r="M243" s="7"/>
      <c r="N243" s="7"/>
      <c r="O243" s="87"/>
      <c r="P243" s="7"/>
      <c r="Q243" s="7"/>
      <c r="R243" s="7"/>
      <c r="S243" s="7"/>
      <c r="T243" s="7"/>
      <c r="U243" s="7"/>
      <c r="V243" s="7"/>
      <c r="W243" s="7"/>
      <c r="X243" s="7"/>
      <c r="Y243" s="7"/>
      <c r="Z243" s="7"/>
      <c r="AA243" s="7"/>
      <c r="AB243" s="7"/>
      <c r="AC243" s="7"/>
      <c r="AD243" s="7"/>
    </row>
    <row r="244" spans="1:30" s="4" customFormat="1">
      <c r="A244" s="7"/>
      <c r="B244" s="7"/>
      <c r="C244" s="7"/>
      <c r="D244" s="7"/>
      <c r="E244" s="7"/>
      <c r="F244" s="7"/>
      <c r="G244" s="7"/>
      <c r="H244" s="7"/>
      <c r="I244" s="7"/>
      <c r="J244" s="7"/>
      <c r="K244" s="7"/>
      <c r="L244" s="7"/>
      <c r="M244" s="7"/>
      <c r="N244" s="7"/>
      <c r="O244" s="87"/>
      <c r="P244" s="7"/>
      <c r="Q244" s="7"/>
      <c r="R244" s="7"/>
      <c r="S244" s="7"/>
      <c r="T244" s="7"/>
      <c r="U244" s="7"/>
      <c r="V244" s="7"/>
      <c r="W244" s="7"/>
      <c r="X244" s="7"/>
      <c r="Y244" s="7"/>
      <c r="Z244" s="7"/>
      <c r="AA244" s="7"/>
      <c r="AB244" s="7"/>
      <c r="AC244" s="7"/>
      <c r="AD244" s="7"/>
    </row>
    <row r="245" spans="1:30" s="4" customFormat="1">
      <c r="A245" s="7"/>
      <c r="B245" s="7"/>
      <c r="C245" s="7"/>
      <c r="D245" s="7"/>
      <c r="E245" s="7"/>
      <c r="F245" s="7"/>
      <c r="G245" s="7"/>
      <c r="H245" s="7"/>
      <c r="I245" s="7"/>
      <c r="J245" s="7"/>
      <c r="K245" s="7"/>
      <c r="L245" s="7"/>
      <c r="M245" s="7"/>
      <c r="N245" s="7"/>
      <c r="O245" s="87"/>
      <c r="P245" s="7"/>
      <c r="Q245" s="7"/>
      <c r="R245" s="7"/>
      <c r="S245" s="7"/>
      <c r="T245" s="7"/>
      <c r="U245" s="7"/>
      <c r="V245" s="7"/>
      <c r="W245" s="7"/>
      <c r="X245" s="7"/>
      <c r="Y245" s="7"/>
      <c r="Z245" s="7"/>
      <c r="AA245" s="7"/>
      <c r="AB245" s="7"/>
      <c r="AC245" s="7"/>
      <c r="AD245" s="7"/>
    </row>
    <row r="246" spans="1:30" s="4" customFormat="1">
      <c r="A246" s="7"/>
      <c r="B246" s="7"/>
      <c r="C246" s="7"/>
      <c r="D246" s="7"/>
      <c r="E246" s="7"/>
      <c r="F246" s="7"/>
      <c r="G246" s="7"/>
      <c r="H246" s="7"/>
      <c r="I246" s="7"/>
      <c r="J246" s="7"/>
      <c r="K246" s="7"/>
      <c r="L246" s="7"/>
      <c r="M246" s="7"/>
      <c r="N246" s="7"/>
      <c r="O246" s="87"/>
      <c r="P246" s="7"/>
      <c r="Q246" s="7"/>
      <c r="R246" s="7"/>
      <c r="S246" s="7"/>
      <c r="T246" s="7"/>
      <c r="U246" s="7"/>
      <c r="V246" s="7"/>
      <c r="W246" s="7"/>
      <c r="X246" s="7"/>
      <c r="Y246" s="7"/>
      <c r="Z246" s="7"/>
      <c r="AA246" s="7"/>
      <c r="AB246" s="7"/>
      <c r="AC246" s="7"/>
      <c r="AD246" s="7"/>
    </row>
    <row r="247" spans="1:30" s="4" customFormat="1">
      <c r="A247" s="7"/>
      <c r="B247" s="7"/>
      <c r="C247" s="7"/>
      <c r="D247" s="7"/>
      <c r="E247" s="7"/>
      <c r="F247" s="7"/>
      <c r="G247" s="7"/>
      <c r="H247" s="7"/>
      <c r="I247" s="7"/>
      <c r="J247" s="7"/>
      <c r="K247" s="7"/>
      <c r="L247" s="7"/>
      <c r="M247" s="7"/>
      <c r="N247" s="7"/>
      <c r="O247" s="87"/>
      <c r="P247" s="7"/>
      <c r="Q247" s="7"/>
      <c r="R247" s="7"/>
      <c r="S247" s="7"/>
      <c r="T247" s="7"/>
      <c r="U247" s="7"/>
      <c r="V247" s="7"/>
      <c r="W247" s="7"/>
      <c r="X247" s="7"/>
      <c r="Y247" s="7"/>
      <c r="Z247" s="7"/>
      <c r="AA247" s="7"/>
      <c r="AB247" s="7"/>
      <c r="AC247" s="7"/>
      <c r="AD247" s="7"/>
    </row>
    <row r="248" spans="1:30" s="4" customFormat="1">
      <c r="A248" s="7"/>
      <c r="B248" s="7"/>
      <c r="C248" s="7"/>
      <c r="D248" s="7"/>
      <c r="E248" s="7"/>
      <c r="F248" s="7"/>
      <c r="G248" s="7"/>
      <c r="H248" s="7"/>
      <c r="I248" s="7"/>
      <c r="J248" s="7"/>
      <c r="K248" s="7"/>
      <c r="L248" s="7"/>
      <c r="M248" s="7"/>
      <c r="N248" s="7"/>
      <c r="O248" s="87"/>
      <c r="P248" s="7"/>
      <c r="Q248" s="7"/>
      <c r="R248" s="7"/>
      <c r="S248" s="7"/>
      <c r="T248" s="7"/>
      <c r="U248" s="7"/>
      <c r="V248" s="7"/>
      <c r="W248" s="7"/>
      <c r="X248" s="7"/>
      <c r="Y248" s="7"/>
      <c r="Z248" s="7"/>
      <c r="AA248" s="7"/>
      <c r="AB248" s="7"/>
      <c r="AC248" s="7"/>
      <c r="AD248" s="7"/>
    </row>
    <row r="249" spans="1:30" s="4" customFormat="1">
      <c r="A249" s="7"/>
      <c r="B249" s="7"/>
      <c r="C249" s="7"/>
      <c r="D249" s="7"/>
      <c r="E249" s="7"/>
      <c r="F249" s="7"/>
      <c r="G249" s="7"/>
      <c r="H249" s="7"/>
      <c r="I249" s="7"/>
      <c r="J249" s="7"/>
      <c r="K249" s="7"/>
      <c r="L249" s="7"/>
      <c r="M249" s="7"/>
      <c r="N249" s="7"/>
      <c r="O249" s="87"/>
      <c r="P249" s="7"/>
      <c r="Q249" s="7"/>
      <c r="R249" s="7"/>
      <c r="S249" s="7"/>
      <c r="T249" s="7"/>
      <c r="U249" s="7"/>
      <c r="V249" s="7"/>
      <c r="W249" s="7"/>
      <c r="X249" s="7"/>
      <c r="Y249" s="7"/>
      <c r="Z249" s="7"/>
      <c r="AA249" s="7"/>
      <c r="AB249" s="7"/>
      <c r="AC249" s="7"/>
      <c r="AD249" s="7"/>
    </row>
    <row r="250" spans="1:30" s="4" customFormat="1">
      <c r="A250" s="7"/>
      <c r="B250" s="7"/>
      <c r="C250" s="7"/>
      <c r="D250" s="7"/>
      <c r="E250" s="7"/>
      <c r="F250" s="7"/>
      <c r="G250" s="7"/>
      <c r="H250" s="7"/>
      <c r="I250" s="7"/>
      <c r="J250" s="7"/>
      <c r="K250" s="7"/>
      <c r="L250" s="7"/>
      <c r="M250" s="7"/>
      <c r="N250" s="7"/>
      <c r="O250" s="87"/>
      <c r="P250" s="7"/>
      <c r="Q250" s="7"/>
      <c r="R250" s="7"/>
      <c r="S250" s="7"/>
      <c r="T250" s="7"/>
      <c r="U250" s="7"/>
      <c r="V250" s="7"/>
      <c r="W250" s="7"/>
      <c r="X250" s="7"/>
      <c r="Y250" s="7"/>
      <c r="Z250" s="7"/>
      <c r="AA250" s="7"/>
      <c r="AB250" s="7"/>
      <c r="AC250" s="7"/>
      <c r="AD250" s="7"/>
    </row>
    <row r="251" spans="1:30" s="4" customFormat="1">
      <c r="A251" s="7"/>
      <c r="B251" s="7"/>
      <c r="C251" s="7"/>
      <c r="D251" s="7"/>
      <c r="E251" s="7"/>
      <c r="F251" s="7"/>
      <c r="G251" s="7"/>
      <c r="H251" s="7"/>
      <c r="I251" s="7"/>
      <c r="J251" s="7"/>
      <c r="K251" s="7"/>
      <c r="L251" s="7"/>
      <c r="M251" s="7"/>
      <c r="N251" s="7"/>
      <c r="O251" s="87"/>
      <c r="P251" s="7"/>
      <c r="Q251" s="7"/>
      <c r="R251" s="7"/>
      <c r="S251" s="7"/>
      <c r="T251" s="7"/>
      <c r="U251" s="7"/>
      <c r="V251" s="7"/>
      <c r="W251" s="7"/>
      <c r="X251" s="7"/>
      <c r="Y251" s="7"/>
      <c r="Z251" s="7"/>
      <c r="AA251" s="7"/>
      <c r="AB251" s="7"/>
      <c r="AC251" s="7"/>
      <c r="AD251" s="7"/>
    </row>
    <row r="252" spans="1:30" s="4" customFormat="1">
      <c r="A252" s="7"/>
      <c r="B252" s="7"/>
      <c r="C252" s="7"/>
      <c r="D252" s="7"/>
      <c r="E252" s="7"/>
      <c r="F252" s="7"/>
      <c r="G252" s="7"/>
      <c r="H252" s="7"/>
      <c r="I252" s="7"/>
      <c r="J252" s="7"/>
      <c r="K252" s="7"/>
      <c r="L252" s="7"/>
      <c r="M252" s="7"/>
      <c r="N252" s="7"/>
      <c r="O252" s="87"/>
      <c r="P252" s="7"/>
      <c r="Q252" s="7"/>
      <c r="R252" s="7"/>
      <c r="S252" s="7"/>
      <c r="T252" s="7"/>
      <c r="U252" s="7"/>
      <c r="V252" s="7"/>
      <c r="W252" s="7"/>
      <c r="X252" s="7"/>
      <c r="Y252" s="7"/>
      <c r="Z252" s="7"/>
      <c r="AA252" s="7"/>
      <c r="AB252" s="7"/>
      <c r="AC252" s="7"/>
      <c r="AD252" s="7"/>
    </row>
    <row r="253" spans="1:30" s="4" customFormat="1">
      <c r="A253" s="7"/>
      <c r="B253" s="7"/>
      <c r="C253" s="7"/>
      <c r="D253" s="7"/>
      <c r="E253" s="7"/>
      <c r="F253" s="7"/>
      <c r="G253" s="7"/>
      <c r="H253" s="7"/>
      <c r="I253" s="7"/>
      <c r="J253" s="7"/>
      <c r="K253" s="7"/>
      <c r="L253" s="7"/>
      <c r="M253" s="7"/>
      <c r="N253" s="7"/>
      <c r="O253" s="87"/>
      <c r="P253" s="7"/>
      <c r="Q253" s="7"/>
      <c r="R253" s="7"/>
      <c r="S253" s="7"/>
      <c r="T253" s="7"/>
      <c r="U253" s="7"/>
      <c r="V253" s="7"/>
      <c r="W253" s="7"/>
      <c r="X253" s="7"/>
      <c r="Y253" s="7"/>
      <c r="Z253" s="7"/>
      <c r="AA253" s="7"/>
      <c r="AB253" s="7"/>
      <c r="AC253" s="7"/>
      <c r="AD253" s="7"/>
    </row>
    <row r="254" spans="1:30" s="4" customFormat="1">
      <c r="A254" s="7"/>
      <c r="B254" s="7"/>
      <c r="C254" s="7"/>
      <c r="D254" s="7"/>
      <c r="E254" s="7"/>
      <c r="F254" s="7"/>
      <c r="G254" s="7"/>
      <c r="H254" s="7"/>
      <c r="I254" s="7"/>
      <c r="J254" s="7"/>
      <c r="K254" s="7"/>
      <c r="L254" s="7"/>
      <c r="M254" s="7"/>
      <c r="N254" s="7"/>
      <c r="O254" s="87"/>
      <c r="P254" s="7"/>
      <c r="Q254" s="7"/>
      <c r="R254" s="7"/>
      <c r="S254" s="7"/>
      <c r="T254" s="7"/>
      <c r="U254" s="7"/>
      <c r="V254" s="7"/>
      <c r="W254" s="7"/>
      <c r="X254" s="7"/>
      <c r="Y254" s="7"/>
      <c r="Z254" s="7"/>
      <c r="AA254" s="7"/>
      <c r="AB254" s="7"/>
      <c r="AC254" s="7"/>
      <c r="AD254" s="7"/>
    </row>
    <row r="255" spans="1:30" s="4" customFormat="1">
      <c r="A255" s="7"/>
      <c r="B255" s="7"/>
      <c r="C255" s="7"/>
      <c r="D255" s="7"/>
      <c r="E255" s="7"/>
      <c r="F255" s="7"/>
      <c r="G255" s="7"/>
      <c r="H255" s="7"/>
      <c r="I255" s="7"/>
      <c r="J255" s="7"/>
      <c r="K255" s="7"/>
      <c r="L255" s="7"/>
      <c r="M255" s="7"/>
      <c r="N255" s="7"/>
      <c r="O255" s="87"/>
      <c r="P255" s="7"/>
      <c r="Q255" s="7"/>
      <c r="R255" s="7"/>
      <c r="S255" s="7"/>
      <c r="T255" s="7"/>
      <c r="U255" s="7"/>
      <c r="V255" s="7"/>
      <c r="W255" s="7"/>
      <c r="X255" s="7"/>
      <c r="Y255" s="7"/>
      <c r="Z255" s="7"/>
      <c r="AA255" s="7"/>
      <c r="AB255" s="7"/>
      <c r="AC255" s="7"/>
      <c r="AD255" s="7"/>
    </row>
    <row r="256" spans="1:30" s="4" customFormat="1">
      <c r="A256" s="7"/>
      <c r="B256" s="7"/>
      <c r="C256" s="7"/>
      <c r="D256" s="7"/>
      <c r="E256" s="7"/>
      <c r="F256" s="7"/>
      <c r="G256" s="7"/>
      <c r="H256" s="7"/>
      <c r="I256" s="7"/>
      <c r="J256" s="7"/>
      <c r="K256" s="7"/>
      <c r="L256" s="7"/>
      <c r="M256" s="7"/>
      <c r="N256" s="7"/>
      <c r="O256" s="87"/>
      <c r="P256" s="7"/>
      <c r="Q256" s="7"/>
      <c r="R256" s="7"/>
      <c r="S256" s="7"/>
      <c r="T256" s="7"/>
      <c r="U256" s="7"/>
      <c r="V256" s="7"/>
      <c r="W256" s="7"/>
      <c r="X256" s="7"/>
      <c r="Y256" s="7"/>
      <c r="Z256" s="7"/>
      <c r="AA256" s="7"/>
      <c r="AB256" s="7"/>
      <c r="AC256" s="7"/>
      <c r="AD256" s="7"/>
    </row>
    <row r="257" spans="1:30" s="4" customFormat="1">
      <c r="A257" s="7"/>
      <c r="B257" s="7"/>
      <c r="C257" s="7"/>
      <c r="D257" s="7"/>
      <c r="E257" s="7"/>
      <c r="F257" s="7"/>
      <c r="G257" s="7"/>
      <c r="H257" s="7"/>
      <c r="I257" s="7"/>
      <c r="J257" s="7"/>
      <c r="K257" s="7"/>
      <c r="L257" s="7"/>
      <c r="M257" s="7"/>
      <c r="N257" s="7"/>
      <c r="O257" s="87"/>
      <c r="P257" s="7"/>
      <c r="Q257" s="7"/>
      <c r="R257" s="7"/>
      <c r="S257" s="7"/>
      <c r="T257" s="7"/>
      <c r="U257" s="7"/>
      <c r="V257" s="7"/>
      <c r="W257" s="7"/>
      <c r="X257" s="7"/>
      <c r="Y257" s="7"/>
      <c r="Z257" s="7"/>
      <c r="AA257" s="7"/>
      <c r="AB257" s="7"/>
      <c r="AC257" s="7"/>
      <c r="AD257" s="7"/>
    </row>
    <row r="258" spans="1:30" s="4" customFormat="1">
      <c r="A258" s="7"/>
      <c r="B258" s="7"/>
      <c r="C258" s="7"/>
      <c r="D258" s="7"/>
      <c r="E258" s="7"/>
      <c r="F258" s="7"/>
      <c r="G258" s="7"/>
      <c r="H258" s="7"/>
      <c r="I258" s="7"/>
      <c r="J258" s="7"/>
      <c r="K258" s="7"/>
      <c r="L258" s="7"/>
      <c r="M258" s="7"/>
      <c r="N258" s="7"/>
      <c r="O258" s="87"/>
      <c r="P258" s="7"/>
      <c r="Q258" s="7"/>
      <c r="R258" s="7"/>
      <c r="S258" s="7"/>
      <c r="T258" s="7"/>
      <c r="U258" s="7"/>
      <c r="V258" s="7"/>
      <c r="W258" s="7"/>
      <c r="X258" s="7"/>
      <c r="Y258" s="7"/>
      <c r="Z258" s="7"/>
      <c r="AA258" s="7"/>
      <c r="AB258" s="7"/>
      <c r="AC258" s="7"/>
      <c r="AD258" s="7"/>
    </row>
    <row r="259" spans="1:30" s="4" customFormat="1">
      <c r="A259" s="7"/>
      <c r="B259" s="7"/>
      <c r="C259" s="7"/>
      <c r="D259" s="7"/>
      <c r="E259" s="7"/>
      <c r="F259" s="7"/>
      <c r="G259" s="7"/>
      <c r="H259" s="7"/>
      <c r="I259" s="7"/>
      <c r="J259" s="7"/>
      <c r="K259" s="7"/>
      <c r="L259" s="7"/>
      <c r="M259" s="7"/>
      <c r="N259" s="7"/>
      <c r="O259" s="87"/>
      <c r="P259" s="7"/>
      <c r="Q259" s="7"/>
      <c r="R259" s="7"/>
      <c r="S259" s="7"/>
      <c r="T259" s="7"/>
      <c r="U259" s="7"/>
      <c r="V259" s="7"/>
      <c r="W259" s="7"/>
      <c r="X259" s="7"/>
      <c r="Y259" s="7"/>
      <c r="Z259" s="7"/>
      <c r="AA259" s="7"/>
      <c r="AB259" s="7"/>
      <c r="AC259" s="7"/>
      <c r="AD259" s="7"/>
    </row>
    <row r="260" spans="1:30" s="4" customFormat="1">
      <c r="A260" s="7"/>
      <c r="B260" s="7"/>
      <c r="C260" s="7"/>
      <c r="D260" s="7"/>
      <c r="E260" s="7"/>
      <c r="F260" s="7"/>
      <c r="G260" s="7"/>
      <c r="H260" s="7"/>
      <c r="I260" s="7"/>
      <c r="J260" s="7"/>
      <c r="K260" s="7"/>
      <c r="L260" s="7"/>
      <c r="M260" s="7"/>
      <c r="N260" s="7"/>
      <c r="O260" s="87"/>
      <c r="P260" s="7"/>
      <c r="Q260" s="7"/>
      <c r="R260" s="7"/>
      <c r="S260" s="7"/>
      <c r="T260" s="7"/>
      <c r="U260" s="7"/>
      <c r="V260" s="7"/>
      <c r="W260" s="7"/>
      <c r="X260" s="7"/>
      <c r="Y260" s="7"/>
      <c r="Z260" s="7"/>
      <c r="AA260" s="7"/>
      <c r="AB260" s="7"/>
      <c r="AC260" s="7"/>
      <c r="AD260" s="7"/>
    </row>
    <row r="261" spans="1:30" s="4" customFormat="1">
      <c r="A261" s="7"/>
      <c r="B261" s="7"/>
      <c r="C261" s="7"/>
      <c r="D261" s="7"/>
      <c r="E261" s="7"/>
      <c r="F261" s="7"/>
      <c r="G261" s="7"/>
      <c r="H261" s="7"/>
      <c r="I261" s="7"/>
      <c r="J261" s="7"/>
      <c r="K261" s="7"/>
      <c r="L261" s="7"/>
      <c r="M261" s="7"/>
      <c r="N261" s="7"/>
      <c r="O261" s="87"/>
      <c r="P261" s="7"/>
      <c r="Q261" s="7"/>
      <c r="R261" s="7"/>
      <c r="S261" s="7"/>
      <c r="T261" s="7"/>
      <c r="U261" s="7"/>
      <c r="V261" s="7"/>
      <c r="W261" s="7"/>
      <c r="X261" s="7"/>
      <c r="Y261" s="7"/>
      <c r="Z261" s="7"/>
      <c r="AA261" s="7"/>
      <c r="AB261" s="7"/>
      <c r="AC261" s="7"/>
      <c r="AD261" s="7"/>
    </row>
    <row r="262" spans="1:30" s="4" customFormat="1">
      <c r="A262" s="7"/>
      <c r="B262" s="7"/>
      <c r="C262" s="7"/>
      <c r="D262" s="7"/>
      <c r="E262" s="7"/>
      <c r="F262" s="7"/>
      <c r="G262" s="7"/>
      <c r="H262" s="7"/>
      <c r="I262" s="7"/>
      <c r="J262" s="7"/>
      <c r="K262" s="7"/>
      <c r="L262" s="7"/>
      <c r="M262" s="7"/>
      <c r="N262" s="7"/>
      <c r="O262" s="87"/>
      <c r="P262" s="7"/>
      <c r="Q262" s="7"/>
      <c r="R262" s="7"/>
      <c r="S262" s="7"/>
      <c r="T262" s="7"/>
      <c r="U262" s="7"/>
      <c r="V262" s="7"/>
      <c r="W262" s="7"/>
      <c r="X262" s="7"/>
      <c r="Y262" s="7"/>
      <c r="Z262" s="7"/>
      <c r="AA262" s="7"/>
      <c r="AB262" s="7"/>
      <c r="AC262" s="7"/>
      <c r="AD262" s="7"/>
    </row>
    <row r="263" spans="1:30" s="4" customFormat="1">
      <c r="A263" s="7"/>
      <c r="B263" s="7"/>
      <c r="C263" s="7"/>
      <c r="D263" s="7"/>
      <c r="E263" s="7"/>
      <c r="F263" s="7"/>
      <c r="G263" s="7"/>
      <c r="H263" s="7"/>
      <c r="I263" s="7"/>
      <c r="J263" s="7"/>
      <c r="K263" s="7"/>
      <c r="L263" s="7"/>
      <c r="M263" s="7"/>
      <c r="N263" s="7"/>
      <c r="O263" s="87"/>
      <c r="P263" s="7"/>
      <c r="Q263" s="7"/>
      <c r="R263" s="7"/>
      <c r="S263" s="7"/>
      <c r="T263" s="7"/>
      <c r="U263" s="7"/>
      <c r="V263" s="7"/>
      <c r="W263" s="7"/>
      <c r="X263" s="7"/>
      <c r="Y263" s="7"/>
      <c r="Z263" s="7"/>
      <c r="AA263" s="7"/>
      <c r="AB263" s="7"/>
      <c r="AC263" s="7"/>
      <c r="AD263" s="7"/>
    </row>
    <row r="264" spans="1:30" s="4" customFormat="1">
      <c r="A264" s="7"/>
      <c r="B264" s="7"/>
      <c r="C264" s="7"/>
      <c r="D264" s="7"/>
      <c r="E264" s="7"/>
      <c r="F264" s="7"/>
      <c r="G264" s="7"/>
      <c r="H264" s="7"/>
      <c r="I264" s="7"/>
      <c r="J264" s="7"/>
      <c r="K264" s="7"/>
      <c r="L264" s="7"/>
      <c r="M264" s="7"/>
      <c r="N264" s="7"/>
      <c r="O264" s="87"/>
      <c r="P264" s="7"/>
      <c r="Q264" s="7"/>
      <c r="R264" s="7"/>
      <c r="S264" s="7"/>
      <c r="T264" s="7"/>
      <c r="U264" s="7"/>
      <c r="V264" s="7"/>
      <c r="W264" s="7"/>
      <c r="X264" s="7"/>
      <c r="Y264" s="7"/>
      <c r="Z264" s="7"/>
      <c r="AA264" s="7"/>
      <c r="AB264" s="7"/>
      <c r="AC264" s="7"/>
      <c r="AD264" s="7"/>
    </row>
    <row r="265" spans="1:30" s="4" customFormat="1">
      <c r="A265" s="7"/>
      <c r="B265" s="7"/>
      <c r="C265" s="7"/>
      <c r="D265" s="7"/>
      <c r="E265" s="7"/>
      <c r="F265" s="7"/>
      <c r="G265" s="7"/>
      <c r="H265" s="7"/>
      <c r="I265" s="7"/>
      <c r="J265" s="7"/>
      <c r="K265" s="7"/>
      <c r="L265" s="7"/>
      <c r="M265" s="7"/>
      <c r="N265" s="7"/>
      <c r="O265" s="87"/>
      <c r="P265" s="7"/>
      <c r="Q265" s="7"/>
      <c r="R265" s="7"/>
      <c r="S265" s="7"/>
      <c r="T265" s="7"/>
      <c r="U265" s="7"/>
      <c r="V265" s="7"/>
      <c r="W265" s="7"/>
      <c r="X265" s="7"/>
      <c r="Y265" s="7"/>
      <c r="Z265" s="7"/>
      <c r="AA265" s="7"/>
      <c r="AB265" s="7"/>
      <c r="AC265" s="7"/>
      <c r="AD265" s="7"/>
    </row>
    <row r="266" spans="1:30" s="4" customFormat="1">
      <c r="A266" s="7"/>
      <c r="B266" s="7"/>
      <c r="C266" s="7"/>
      <c r="D266" s="7"/>
      <c r="E266" s="7"/>
      <c r="F266" s="7"/>
      <c r="G266" s="7"/>
      <c r="H266" s="7"/>
      <c r="I266" s="7"/>
      <c r="J266" s="7"/>
      <c r="K266" s="7"/>
      <c r="L266" s="7"/>
      <c r="M266" s="7"/>
      <c r="N266" s="7"/>
      <c r="O266" s="87"/>
      <c r="P266" s="7"/>
      <c r="Q266" s="7"/>
      <c r="R266" s="7"/>
      <c r="S266" s="7"/>
      <c r="T266" s="7"/>
      <c r="U266" s="7"/>
      <c r="V266" s="7"/>
      <c r="W266" s="7"/>
      <c r="X266" s="7"/>
      <c r="Y266" s="7"/>
      <c r="Z266" s="7"/>
      <c r="AA266" s="7"/>
      <c r="AB266" s="7"/>
      <c r="AC266" s="7"/>
      <c r="AD266" s="7"/>
    </row>
    <row r="267" spans="1:30" s="4" customFormat="1">
      <c r="A267" s="7"/>
      <c r="B267" s="7"/>
      <c r="C267" s="7"/>
      <c r="D267" s="7"/>
      <c r="E267" s="7"/>
      <c r="F267" s="7"/>
      <c r="G267" s="7"/>
      <c r="H267" s="7"/>
      <c r="I267" s="7"/>
      <c r="J267" s="7"/>
      <c r="K267" s="7"/>
      <c r="L267" s="7"/>
      <c r="M267" s="7"/>
      <c r="N267" s="7"/>
      <c r="O267" s="87"/>
      <c r="P267" s="7"/>
      <c r="Q267" s="7"/>
      <c r="R267" s="7"/>
      <c r="S267" s="7"/>
      <c r="T267" s="7"/>
      <c r="U267" s="7"/>
      <c r="V267" s="7"/>
      <c r="W267" s="7"/>
      <c r="X267" s="7"/>
      <c r="Y267" s="7"/>
      <c r="Z267" s="7"/>
      <c r="AA267" s="7"/>
      <c r="AB267" s="7"/>
      <c r="AC267" s="7"/>
      <c r="AD267" s="7"/>
    </row>
    <row r="268" spans="1:30" s="4" customFormat="1">
      <c r="A268" s="7"/>
      <c r="B268" s="7"/>
      <c r="C268" s="7"/>
      <c r="D268" s="7"/>
      <c r="E268" s="7"/>
      <c r="F268" s="7"/>
      <c r="G268" s="7"/>
      <c r="H268" s="7"/>
      <c r="I268" s="7"/>
      <c r="J268" s="7"/>
      <c r="K268" s="7"/>
      <c r="L268" s="7"/>
      <c r="M268" s="7"/>
      <c r="N268" s="7"/>
      <c r="O268" s="87"/>
      <c r="P268" s="7"/>
      <c r="Q268" s="7"/>
      <c r="R268" s="7"/>
      <c r="S268" s="7"/>
      <c r="T268" s="7"/>
      <c r="U268" s="7"/>
      <c r="V268" s="7"/>
      <c r="W268" s="7"/>
      <c r="X268" s="7"/>
      <c r="Y268" s="7"/>
      <c r="Z268" s="7"/>
      <c r="AA268" s="7"/>
      <c r="AB268" s="7"/>
      <c r="AC268" s="7"/>
      <c r="AD268" s="7"/>
    </row>
    <row r="269" spans="1:30" s="4" customFormat="1">
      <c r="A269" s="7"/>
      <c r="B269" s="7"/>
      <c r="C269" s="7"/>
      <c r="D269" s="7"/>
      <c r="E269" s="7"/>
      <c r="F269" s="7"/>
      <c r="G269" s="7"/>
      <c r="H269" s="7"/>
      <c r="I269" s="7"/>
      <c r="J269" s="7"/>
      <c r="K269" s="7"/>
      <c r="L269" s="7"/>
      <c r="M269" s="7"/>
      <c r="N269" s="7"/>
      <c r="O269" s="87"/>
      <c r="P269" s="7"/>
      <c r="Q269" s="7"/>
      <c r="R269" s="7"/>
      <c r="S269" s="7"/>
      <c r="T269" s="7"/>
      <c r="U269" s="7"/>
      <c r="V269" s="7"/>
      <c r="W269" s="7"/>
      <c r="X269" s="7"/>
      <c r="Y269" s="7"/>
      <c r="Z269" s="7"/>
      <c r="AA269" s="7"/>
      <c r="AB269" s="7"/>
      <c r="AC269" s="7"/>
      <c r="AD269" s="7"/>
    </row>
    <row r="270" spans="1:30" s="4" customFormat="1">
      <c r="A270" s="7"/>
      <c r="B270" s="7"/>
      <c r="C270" s="7"/>
      <c r="D270" s="7"/>
      <c r="E270" s="7"/>
      <c r="F270" s="7"/>
      <c r="G270" s="7"/>
      <c r="H270" s="7"/>
      <c r="I270" s="7"/>
      <c r="J270" s="7"/>
      <c r="K270" s="7"/>
      <c r="L270" s="7"/>
      <c r="M270" s="7"/>
      <c r="N270" s="7"/>
      <c r="O270" s="87"/>
      <c r="P270" s="7"/>
      <c r="Q270" s="7"/>
      <c r="R270" s="7"/>
      <c r="S270" s="7"/>
      <c r="T270" s="7"/>
      <c r="U270" s="7"/>
      <c r="V270" s="7"/>
      <c r="W270" s="7"/>
      <c r="X270" s="7"/>
      <c r="Y270" s="7"/>
      <c r="Z270" s="7"/>
      <c r="AA270" s="7"/>
      <c r="AB270" s="7"/>
      <c r="AC270" s="7"/>
      <c r="AD270" s="7"/>
    </row>
    <row r="271" spans="1:30" s="4" customFormat="1">
      <c r="A271" s="7"/>
      <c r="B271" s="7"/>
      <c r="C271" s="7"/>
      <c r="D271" s="7"/>
      <c r="E271" s="7"/>
      <c r="F271" s="7"/>
      <c r="G271" s="7"/>
      <c r="H271" s="7"/>
      <c r="I271" s="7"/>
      <c r="J271" s="7"/>
      <c r="K271" s="7"/>
      <c r="L271" s="7"/>
      <c r="M271" s="7"/>
      <c r="N271" s="7"/>
      <c r="O271" s="87"/>
      <c r="P271" s="7"/>
      <c r="Q271" s="7"/>
      <c r="R271" s="7"/>
      <c r="S271" s="7"/>
      <c r="T271" s="7"/>
      <c r="U271" s="7"/>
      <c r="V271" s="7"/>
      <c r="W271" s="7"/>
      <c r="X271" s="7"/>
      <c r="Y271" s="7"/>
      <c r="Z271" s="7"/>
      <c r="AA271" s="7"/>
      <c r="AB271" s="7"/>
      <c r="AC271" s="7"/>
      <c r="AD271" s="7"/>
    </row>
    <row r="272" spans="1:30" s="4" customFormat="1">
      <c r="A272" s="7"/>
      <c r="B272" s="7"/>
      <c r="C272" s="7"/>
      <c r="D272" s="7"/>
      <c r="E272" s="7"/>
      <c r="F272" s="7"/>
      <c r="G272" s="7"/>
      <c r="H272" s="7"/>
      <c r="I272" s="7"/>
      <c r="J272" s="7"/>
      <c r="K272" s="7"/>
      <c r="L272" s="7"/>
      <c r="M272" s="7"/>
      <c r="N272" s="7"/>
      <c r="O272" s="87"/>
      <c r="P272" s="7"/>
      <c r="Q272" s="7"/>
      <c r="R272" s="7"/>
      <c r="S272" s="7"/>
      <c r="T272" s="7"/>
      <c r="U272" s="7"/>
      <c r="V272" s="7"/>
      <c r="W272" s="7"/>
      <c r="X272" s="7"/>
      <c r="Y272" s="7"/>
      <c r="Z272" s="7"/>
      <c r="AA272" s="7"/>
      <c r="AB272" s="7"/>
      <c r="AC272" s="7"/>
      <c r="AD272" s="7"/>
    </row>
    <row r="273" spans="1:30" s="4" customFormat="1">
      <c r="A273" s="7"/>
      <c r="B273" s="7"/>
      <c r="C273" s="7"/>
      <c r="D273" s="7"/>
      <c r="E273" s="7"/>
      <c r="F273" s="7"/>
      <c r="G273" s="7"/>
      <c r="H273" s="7"/>
      <c r="I273" s="7"/>
      <c r="J273" s="7"/>
      <c r="K273" s="7"/>
      <c r="L273" s="7"/>
      <c r="M273" s="7"/>
      <c r="N273" s="7"/>
      <c r="O273" s="87"/>
      <c r="P273" s="7"/>
      <c r="Q273" s="7"/>
      <c r="R273" s="7"/>
      <c r="S273" s="7"/>
      <c r="T273" s="7"/>
      <c r="U273" s="7"/>
      <c r="V273" s="7"/>
      <c r="W273" s="7"/>
      <c r="X273" s="7"/>
      <c r="Y273" s="7"/>
      <c r="Z273" s="7"/>
      <c r="AA273" s="7"/>
      <c r="AB273" s="7"/>
      <c r="AC273" s="7"/>
      <c r="AD273" s="7"/>
    </row>
    <row r="274" spans="1:30" s="4" customFormat="1">
      <c r="A274" s="7"/>
      <c r="B274" s="7"/>
      <c r="C274" s="7"/>
      <c r="D274" s="7"/>
      <c r="E274" s="7"/>
      <c r="F274" s="7"/>
      <c r="G274" s="7"/>
      <c r="H274" s="7"/>
      <c r="I274" s="7"/>
      <c r="J274" s="7"/>
      <c r="K274" s="7"/>
      <c r="L274" s="7"/>
      <c r="M274" s="7"/>
      <c r="N274" s="7"/>
      <c r="O274" s="87"/>
      <c r="P274" s="7"/>
      <c r="Q274" s="7"/>
      <c r="R274" s="7"/>
      <c r="S274" s="7"/>
      <c r="T274" s="7"/>
      <c r="U274" s="7"/>
      <c r="V274" s="7"/>
      <c r="W274" s="7"/>
      <c r="X274" s="7"/>
      <c r="Y274" s="7"/>
      <c r="Z274" s="7"/>
      <c r="AA274" s="7"/>
      <c r="AB274" s="7"/>
      <c r="AC274" s="7"/>
      <c r="AD274" s="7"/>
    </row>
    <row r="275" spans="1:30" s="4" customFormat="1">
      <c r="A275" s="7"/>
      <c r="B275" s="7"/>
      <c r="C275" s="7"/>
      <c r="D275" s="7"/>
      <c r="E275" s="7"/>
      <c r="F275" s="7"/>
      <c r="G275" s="7"/>
      <c r="H275" s="7"/>
      <c r="I275" s="7"/>
      <c r="J275" s="7"/>
      <c r="K275" s="7"/>
      <c r="L275" s="7"/>
      <c r="M275" s="7"/>
      <c r="N275" s="7"/>
      <c r="O275" s="87"/>
      <c r="P275" s="7"/>
      <c r="Q275" s="7"/>
      <c r="R275" s="7"/>
      <c r="S275" s="7"/>
      <c r="T275" s="7"/>
      <c r="U275" s="7"/>
      <c r="V275" s="7"/>
      <c r="W275" s="7"/>
      <c r="X275" s="7"/>
      <c r="Y275" s="7"/>
      <c r="Z275" s="7"/>
      <c r="AA275" s="7"/>
      <c r="AB275" s="7"/>
      <c r="AC275" s="7"/>
      <c r="AD275" s="7"/>
    </row>
    <row r="276" spans="1:30" s="4" customFormat="1">
      <c r="A276" s="7"/>
      <c r="B276" s="7"/>
      <c r="C276" s="7"/>
      <c r="D276" s="7"/>
      <c r="E276" s="7"/>
      <c r="F276" s="7"/>
      <c r="G276" s="7"/>
      <c r="H276" s="7"/>
      <c r="I276" s="7"/>
      <c r="J276" s="7"/>
      <c r="K276" s="7"/>
      <c r="L276" s="7"/>
      <c r="M276" s="7"/>
      <c r="N276" s="7"/>
      <c r="O276" s="87"/>
      <c r="P276" s="7"/>
      <c r="Q276" s="7"/>
      <c r="R276" s="7"/>
      <c r="S276" s="7"/>
      <c r="T276" s="7"/>
      <c r="U276" s="7"/>
      <c r="V276" s="7"/>
      <c r="W276" s="7"/>
      <c r="X276" s="7"/>
      <c r="Y276" s="7"/>
      <c r="Z276" s="7"/>
      <c r="AA276" s="7"/>
      <c r="AB276" s="7"/>
      <c r="AC276" s="7"/>
      <c r="AD276" s="7"/>
    </row>
    <row r="277" spans="1:30" s="4" customFormat="1">
      <c r="A277" s="7"/>
      <c r="B277" s="7"/>
      <c r="C277" s="7"/>
      <c r="D277" s="7"/>
      <c r="E277" s="7"/>
      <c r="F277" s="7"/>
      <c r="G277" s="7"/>
      <c r="H277" s="7"/>
      <c r="I277" s="7"/>
      <c r="J277" s="7"/>
      <c r="K277" s="7"/>
      <c r="L277" s="7"/>
      <c r="M277" s="7"/>
      <c r="N277" s="7"/>
      <c r="O277" s="87"/>
      <c r="P277" s="7"/>
      <c r="Q277" s="7"/>
      <c r="R277" s="7"/>
      <c r="S277" s="7"/>
      <c r="T277" s="7"/>
      <c r="U277" s="7"/>
      <c r="V277" s="7"/>
      <c r="W277" s="7"/>
      <c r="X277" s="7"/>
      <c r="Y277" s="7"/>
      <c r="Z277" s="7"/>
      <c r="AA277" s="7"/>
      <c r="AB277" s="7"/>
      <c r="AC277" s="7"/>
      <c r="AD277" s="7"/>
    </row>
    <row r="278" spans="1:30" s="4" customFormat="1">
      <c r="A278" s="7"/>
      <c r="B278" s="7"/>
      <c r="C278" s="7"/>
      <c r="D278" s="7"/>
      <c r="E278" s="7"/>
      <c r="F278" s="7"/>
      <c r="G278" s="7"/>
      <c r="H278" s="7"/>
      <c r="I278" s="7"/>
      <c r="J278" s="7"/>
      <c r="K278" s="7"/>
      <c r="L278" s="7"/>
      <c r="M278" s="7"/>
      <c r="N278" s="7"/>
      <c r="O278" s="87"/>
      <c r="P278" s="7"/>
      <c r="Q278" s="7"/>
      <c r="R278" s="7"/>
      <c r="S278" s="7"/>
      <c r="T278" s="7"/>
      <c r="U278" s="7"/>
      <c r="V278" s="7"/>
      <c r="W278" s="7"/>
      <c r="X278" s="7"/>
      <c r="Y278" s="7"/>
      <c r="Z278" s="7"/>
      <c r="AA278" s="7"/>
      <c r="AB278" s="7"/>
      <c r="AC278" s="7"/>
      <c r="AD278" s="7"/>
    </row>
    <row r="279" spans="1:30" s="4" customFormat="1">
      <c r="A279" s="7"/>
      <c r="B279" s="7"/>
      <c r="C279" s="7"/>
      <c r="D279" s="7"/>
      <c r="E279" s="7"/>
      <c r="F279" s="7"/>
      <c r="G279" s="7"/>
      <c r="H279" s="7"/>
      <c r="I279" s="7"/>
      <c r="J279" s="7"/>
      <c r="K279" s="7"/>
      <c r="L279" s="7"/>
      <c r="M279" s="7"/>
      <c r="N279" s="7"/>
      <c r="O279" s="87"/>
      <c r="P279" s="7"/>
      <c r="Q279" s="7"/>
      <c r="R279" s="7"/>
      <c r="S279" s="7"/>
      <c r="T279" s="7"/>
      <c r="U279" s="7"/>
      <c r="V279" s="7"/>
      <c r="W279" s="7"/>
      <c r="X279" s="7"/>
      <c r="Y279" s="7"/>
      <c r="Z279" s="7"/>
      <c r="AA279" s="7"/>
      <c r="AB279" s="7"/>
      <c r="AC279" s="7"/>
      <c r="AD279" s="7"/>
    </row>
    <row r="280" spans="1:30" s="4" customFormat="1">
      <c r="A280" s="7"/>
      <c r="B280" s="7"/>
      <c r="C280" s="7"/>
      <c r="D280" s="7"/>
      <c r="E280" s="7"/>
      <c r="F280" s="7"/>
      <c r="G280" s="7"/>
      <c r="H280" s="7"/>
      <c r="I280" s="7"/>
      <c r="J280" s="7"/>
      <c r="K280" s="7"/>
      <c r="L280" s="7"/>
      <c r="M280" s="7"/>
      <c r="N280" s="7"/>
      <c r="O280" s="87"/>
      <c r="P280" s="7"/>
      <c r="Q280" s="7"/>
      <c r="R280" s="7"/>
      <c r="S280" s="7"/>
      <c r="T280" s="7"/>
      <c r="U280" s="7"/>
      <c r="V280" s="7"/>
      <c r="W280" s="7"/>
      <c r="X280" s="7"/>
      <c r="Y280" s="7"/>
      <c r="Z280" s="7"/>
      <c r="AA280" s="7"/>
      <c r="AB280" s="7"/>
      <c r="AC280" s="7"/>
      <c r="AD280" s="7"/>
    </row>
    <row r="281" spans="1:30" s="4" customFormat="1">
      <c r="A281" s="7"/>
      <c r="B281" s="7"/>
      <c r="C281" s="7"/>
      <c r="D281" s="7"/>
      <c r="E281" s="7"/>
      <c r="F281" s="7"/>
      <c r="G281" s="7"/>
      <c r="H281" s="7"/>
      <c r="I281" s="7"/>
      <c r="J281" s="7"/>
      <c r="K281" s="7"/>
      <c r="L281" s="7"/>
      <c r="M281" s="7"/>
      <c r="N281" s="7"/>
      <c r="O281" s="87"/>
      <c r="P281" s="7"/>
      <c r="Q281" s="7"/>
      <c r="R281" s="7"/>
      <c r="S281" s="7"/>
      <c r="T281" s="7"/>
      <c r="U281" s="7"/>
      <c r="V281" s="7"/>
      <c r="W281" s="7"/>
      <c r="X281" s="7"/>
      <c r="Y281" s="7"/>
      <c r="Z281" s="7"/>
      <c r="AA281" s="7"/>
      <c r="AB281" s="7"/>
      <c r="AC281" s="7"/>
      <c r="AD281" s="7"/>
    </row>
    <row r="282" spans="1:30" s="4" customFormat="1">
      <c r="A282" s="7"/>
      <c r="B282" s="7"/>
      <c r="C282" s="7"/>
      <c r="D282" s="7"/>
      <c r="E282" s="7"/>
      <c r="F282" s="7"/>
      <c r="G282" s="7"/>
      <c r="H282" s="7"/>
      <c r="I282" s="7"/>
      <c r="J282" s="7"/>
      <c r="K282" s="7"/>
      <c r="L282" s="7"/>
      <c r="M282" s="7"/>
      <c r="N282" s="7"/>
      <c r="O282" s="87"/>
      <c r="P282" s="7"/>
      <c r="Q282" s="7"/>
      <c r="R282" s="7"/>
      <c r="S282" s="7"/>
      <c r="T282" s="7"/>
      <c r="U282" s="7"/>
      <c r="V282" s="7"/>
      <c r="W282" s="7"/>
      <c r="X282" s="7"/>
      <c r="Y282" s="7"/>
      <c r="Z282" s="7"/>
      <c r="AA282" s="7"/>
      <c r="AB282" s="7"/>
      <c r="AC282" s="7"/>
      <c r="AD282" s="7"/>
    </row>
    <row r="283" spans="1:30" s="4" customFormat="1">
      <c r="A283" s="7"/>
      <c r="B283" s="7"/>
      <c r="C283" s="7"/>
      <c r="D283" s="7"/>
      <c r="E283" s="7"/>
      <c r="F283" s="7"/>
      <c r="G283" s="7"/>
      <c r="H283" s="7"/>
      <c r="I283" s="7"/>
      <c r="J283" s="7"/>
      <c r="K283" s="7"/>
      <c r="L283" s="7"/>
      <c r="M283" s="7"/>
      <c r="N283" s="7"/>
      <c r="O283" s="87"/>
      <c r="P283" s="7"/>
      <c r="Q283" s="7"/>
      <c r="R283" s="7"/>
      <c r="S283" s="7"/>
      <c r="T283" s="7"/>
      <c r="U283" s="7"/>
      <c r="V283" s="7"/>
      <c r="W283" s="7"/>
      <c r="X283" s="7"/>
      <c r="Y283" s="7"/>
      <c r="Z283" s="7"/>
      <c r="AA283" s="7"/>
      <c r="AB283" s="7"/>
      <c r="AC283" s="7"/>
      <c r="AD283" s="7"/>
    </row>
    <row r="284" spans="1:30" s="4" customFormat="1">
      <c r="A284" s="7"/>
      <c r="B284" s="7"/>
      <c r="C284" s="7"/>
      <c r="D284" s="7"/>
      <c r="E284" s="7"/>
      <c r="F284" s="7"/>
      <c r="G284" s="7"/>
      <c r="H284" s="7"/>
      <c r="I284" s="7"/>
      <c r="J284" s="7"/>
      <c r="K284" s="7"/>
      <c r="L284" s="7"/>
      <c r="M284" s="7"/>
      <c r="N284" s="7"/>
      <c r="O284" s="87"/>
      <c r="P284" s="7"/>
      <c r="Q284" s="7"/>
      <c r="R284" s="7"/>
      <c r="S284" s="7"/>
      <c r="T284" s="7"/>
      <c r="U284" s="7"/>
      <c r="V284" s="7"/>
      <c r="W284" s="7"/>
      <c r="X284" s="7"/>
      <c r="Y284" s="7"/>
      <c r="Z284" s="7"/>
      <c r="AA284" s="7"/>
      <c r="AB284" s="7"/>
      <c r="AC284" s="7"/>
      <c r="AD284" s="7"/>
    </row>
    <row r="285" spans="1:30" s="4" customFormat="1">
      <c r="A285" s="7"/>
      <c r="B285" s="7"/>
      <c r="C285" s="7"/>
      <c r="D285" s="7"/>
      <c r="E285" s="7"/>
      <c r="F285" s="7"/>
      <c r="G285" s="7"/>
      <c r="H285" s="7"/>
      <c r="I285" s="7"/>
      <c r="J285" s="7"/>
      <c r="K285" s="7"/>
      <c r="L285" s="7"/>
      <c r="M285" s="7"/>
      <c r="N285" s="7"/>
      <c r="O285" s="87"/>
      <c r="P285" s="7"/>
      <c r="Q285" s="7"/>
      <c r="R285" s="7"/>
      <c r="S285" s="7"/>
      <c r="T285" s="7"/>
      <c r="U285" s="7"/>
      <c r="V285" s="7"/>
      <c r="W285" s="7"/>
      <c r="X285" s="7"/>
      <c r="Y285" s="7"/>
      <c r="Z285" s="7"/>
      <c r="AA285" s="7"/>
      <c r="AB285" s="7"/>
      <c r="AC285" s="7"/>
      <c r="AD285" s="7"/>
    </row>
    <row r="286" spans="1:30" s="4" customFormat="1">
      <c r="A286" s="7"/>
      <c r="B286" s="7"/>
      <c r="C286" s="7"/>
      <c r="D286" s="7"/>
      <c r="E286" s="7"/>
      <c r="F286" s="7"/>
      <c r="G286" s="7"/>
      <c r="H286" s="7"/>
      <c r="I286" s="7"/>
      <c r="J286" s="7"/>
      <c r="K286" s="7"/>
      <c r="L286" s="7"/>
      <c r="M286" s="7"/>
      <c r="N286" s="7"/>
      <c r="O286" s="87"/>
      <c r="P286" s="7"/>
      <c r="Q286" s="7"/>
      <c r="R286" s="7"/>
      <c r="S286" s="7"/>
      <c r="T286" s="7"/>
      <c r="U286" s="7"/>
      <c r="V286" s="7"/>
      <c r="W286" s="7"/>
      <c r="X286" s="7"/>
      <c r="Y286" s="7"/>
      <c r="Z286" s="7"/>
      <c r="AA286" s="7"/>
      <c r="AB286" s="7"/>
      <c r="AC286" s="7"/>
      <c r="AD286" s="7"/>
    </row>
    <row r="287" spans="1:30" s="4" customFormat="1">
      <c r="A287" s="7"/>
      <c r="B287" s="7"/>
      <c r="C287" s="7"/>
      <c r="D287" s="7"/>
      <c r="E287" s="7"/>
      <c r="F287" s="7"/>
      <c r="G287" s="7"/>
      <c r="H287" s="7"/>
      <c r="I287" s="7"/>
      <c r="J287" s="7"/>
      <c r="K287" s="7"/>
      <c r="L287" s="7"/>
      <c r="M287" s="7"/>
      <c r="N287" s="7"/>
      <c r="O287" s="87"/>
      <c r="P287" s="7"/>
      <c r="Q287" s="7"/>
      <c r="R287" s="7"/>
      <c r="S287" s="7"/>
      <c r="T287" s="7"/>
      <c r="U287" s="7"/>
      <c r="V287" s="7"/>
      <c r="W287" s="7"/>
      <c r="X287" s="7"/>
      <c r="Y287" s="7"/>
      <c r="Z287" s="7"/>
      <c r="AA287" s="7"/>
      <c r="AB287" s="7"/>
      <c r="AC287" s="7"/>
      <c r="AD287" s="7"/>
    </row>
    <row r="288" spans="1:30" s="4" customFormat="1">
      <c r="A288" s="7"/>
      <c r="B288" s="7"/>
      <c r="C288" s="7"/>
      <c r="D288" s="7"/>
      <c r="E288" s="7"/>
      <c r="F288" s="7"/>
      <c r="G288" s="7"/>
      <c r="H288" s="7"/>
      <c r="I288" s="7"/>
      <c r="J288" s="7"/>
      <c r="K288" s="7"/>
      <c r="L288" s="7"/>
      <c r="M288" s="7"/>
      <c r="N288" s="7"/>
      <c r="O288" s="87"/>
      <c r="P288" s="7"/>
      <c r="Q288" s="7"/>
      <c r="R288" s="7"/>
      <c r="S288" s="7"/>
      <c r="T288" s="7"/>
      <c r="U288" s="7"/>
      <c r="V288" s="7"/>
      <c r="W288" s="7"/>
      <c r="X288" s="7"/>
      <c r="Y288" s="7"/>
      <c r="Z288" s="7"/>
      <c r="AA288" s="7"/>
      <c r="AB288" s="7"/>
      <c r="AC288" s="7"/>
      <c r="AD288" s="7"/>
    </row>
    <row r="289" spans="1:30" s="4" customFormat="1">
      <c r="A289" s="7"/>
      <c r="B289" s="7"/>
      <c r="C289" s="7"/>
      <c r="D289" s="7"/>
      <c r="E289" s="7"/>
      <c r="F289" s="7"/>
      <c r="G289" s="7"/>
      <c r="H289" s="7"/>
      <c r="I289" s="7"/>
      <c r="J289" s="7"/>
      <c r="K289" s="7"/>
      <c r="L289" s="7"/>
      <c r="M289" s="7"/>
      <c r="N289" s="7"/>
      <c r="O289" s="87"/>
      <c r="P289" s="7"/>
      <c r="Q289" s="7"/>
      <c r="R289" s="7"/>
      <c r="S289" s="7"/>
      <c r="T289" s="7"/>
      <c r="U289" s="7"/>
      <c r="V289" s="7"/>
      <c r="W289" s="7"/>
      <c r="X289" s="7"/>
      <c r="Y289" s="7"/>
      <c r="Z289" s="7"/>
      <c r="AA289" s="7"/>
      <c r="AB289" s="7"/>
      <c r="AC289" s="7"/>
      <c r="AD289" s="7"/>
    </row>
    <row r="290" spans="1:30" s="4" customFormat="1">
      <c r="A290" s="7"/>
      <c r="B290" s="7"/>
      <c r="C290" s="7"/>
      <c r="D290" s="7"/>
      <c r="E290" s="7"/>
      <c r="F290" s="7"/>
      <c r="G290" s="7"/>
      <c r="H290" s="7"/>
      <c r="I290" s="7"/>
      <c r="J290" s="7"/>
      <c r="K290" s="7"/>
      <c r="L290" s="7"/>
      <c r="M290" s="7"/>
      <c r="N290" s="7"/>
      <c r="O290" s="87"/>
      <c r="P290" s="7"/>
      <c r="Q290" s="7"/>
      <c r="R290" s="7"/>
      <c r="S290" s="7"/>
      <c r="T290" s="7"/>
      <c r="U290" s="7"/>
      <c r="V290" s="7"/>
      <c r="W290" s="7"/>
      <c r="X290" s="7"/>
      <c r="Y290" s="7"/>
      <c r="Z290" s="7"/>
      <c r="AA290" s="7"/>
      <c r="AB290" s="7"/>
      <c r="AC290" s="7"/>
      <c r="AD290" s="7"/>
    </row>
    <row r="291" spans="1:30" s="4" customFormat="1">
      <c r="A291" s="7"/>
      <c r="B291" s="7"/>
      <c r="C291" s="7"/>
      <c r="D291" s="7"/>
      <c r="E291" s="7"/>
      <c r="F291" s="7"/>
      <c r="G291" s="7"/>
      <c r="H291" s="7"/>
      <c r="I291" s="7"/>
      <c r="J291" s="7"/>
      <c r="K291" s="7"/>
      <c r="L291" s="7"/>
      <c r="M291" s="7"/>
      <c r="N291" s="7"/>
      <c r="O291" s="87"/>
      <c r="P291" s="7"/>
      <c r="Q291" s="7"/>
      <c r="R291" s="7"/>
      <c r="S291" s="7"/>
      <c r="T291" s="7"/>
      <c r="U291" s="7"/>
      <c r="V291" s="7"/>
      <c r="W291" s="7"/>
      <c r="X291" s="7"/>
      <c r="Y291" s="7"/>
      <c r="Z291" s="7"/>
      <c r="AA291" s="7"/>
      <c r="AB291" s="7"/>
      <c r="AC291" s="7"/>
      <c r="AD291" s="7"/>
    </row>
    <row r="292" spans="1:30" s="4" customFormat="1">
      <c r="A292" s="7"/>
      <c r="B292" s="7"/>
      <c r="C292" s="7"/>
      <c r="D292" s="7"/>
      <c r="E292" s="7"/>
      <c r="F292" s="7"/>
      <c r="G292" s="7"/>
      <c r="H292" s="7"/>
      <c r="I292" s="7"/>
      <c r="J292" s="7"/>
      <c r="K292" s="7"/>
      <c r="L292" s="7"/>
      <c r="M292" s="7"/>
      <c r="N292" s="7"/>
      <c r="O292" s="87"/>
      <c r="P292" s="7"/>
      <c r="Q292" s="7"/>
      <c r="R292" s="7"/>
      <c r="S292" s="7"/>
      <c r="T292" s="7"/>
      <c r="U292" s="7"/>
      <c r="V292" s="7"/>
      <c r="W292" s="7"/>
      <c r="X292" s="7"/>
      <c r="Y292" s="7"/>
      <c r="Z292" s="7"/>
      <c r="AA292" s="7"/>
      <c r="AB292" s="7"/>
      <c r="AC292" s="7"/>
      <c r="AD292" s="7"/>
    </row>
    <row r="293" spans="1:30" s="4" customFormat="1">
      <c r="A293" s="7"/>
      <c r="B293" s="7"/>
      <c r="C293" s="7"/>
      <c r="D293" s="7"/>
      <c r="E293" s="7"/>
      <c r="F293" s="7"/>
      <c r="G293" s="7"/>
      <c r="H293" s="7"/>
      <c r="I293" s="7"/>
      <c r="J293" s="7"/>
      <c r="K293" s="7"/>
      <c r="L293" s="7"/>
      <c r="M293" s="7"/>
      <c r="N293" s="7"/>
      <c r="O293" s="87"/>
      <c r="P293" s="7"/>
      <c r="Q293" s="7"/>
      <c r="R293" s="7"/>
      <c r="S293" s="7"/>
      <c r="T293" s="7"/>
      <c r="U293" s="7"/>
      <c r="V293" s="7"/>
      <c r="W293" s="7"/>
      <c r="X293" s="7"/>
      <c r="Y293" s="7"/>
      <c r="Z293" s="7"/>
      <c r="AA293" s="7"/>
      <c r="AB293" s="7"/>
      <c r="AC293" s="7"/>
      <c r="AD293" s="7"/>
    </row>
    <row r="294" spans="1:30" s="4" customFormat="1">
      <c r="A294" s="7"/>
      <c r="B294" s="7"/>
      <c r="C294" s="7"/>
      <c r="D294" s="7"/>
      <c r="E294" s="7"/>
      <c r="F294" s="7"/>
      <c r="G294" s="7"/>
      <c r="H294" s="7"/>
      <c r="I294" s="7"/>
      <c r="J294" s="7"/>
      <c r="K294" s="7"/>
      <c r="L294" s="7"/>
      <c r="M294" s="7"/>
      <c r="N294" s="7"/>
      <c r="O294" s="87"/>
      <c r="P294" s="7"/>
      <c r="Q294" s="7"/>
      <c r="R294" s="7"/>
      <c r="S294" s="7"/>
      <c r="T294" s="7"/>
      <c r="U294" s="7"/>
      <c r="V294" s="7"/>
      <c r="W294" s="7"/>
      <c r="X294" s="7"/>
      <c r="Y294" s="7"/>
      <c r="Z294" s="7"/>
      <c r="AA294" s="7"/>
      <c r="AB294" s="7"/>
      <c r="AC294" s="7"/>
      <c r="AD294" s="7"/>
    </row>
    <row r="295" spans="1:30" s="4" customFormat="1">
      <c r="A295" s="7"/>
      <c r="B295" s="7"/>
      <c r="C295" s="7"/>
      <c r="D295" s="7"/>
      <c r="E295" s="7"/>
      <c r="F295" s="7"/>
      <c r="G295" s="7"/>
      <c r="H295" s="7"/>
      <c r="I295" s="7"/>
      <c r="J295" s="7"/>
      <c r="K295" s="7"/>
      <c r="L295" s="7"/>
      <c r="M295" s="7"/>
      <c r="N295" s="7"/>
      <c r="O295" s="87"/>
      <c r="P295" s="7"/>
      <c r="Q295" s="7"/>
      <c r="R295" s="7"/>
      <c r="S295" s="7"/>
      <c r="T295" s="7"/>
      <c r="U295" s="7"/>
      <c r="V295" s="7"/>
      <c r="W295" s="7"/>
      <c r="X295" s="7"/>
      <c r="Y295" s="7"/>
      <c r="Z295" s="7"/>
      <c r="AA295" s="7"/>
      <c r="AB295" s="7"/>
      <c r="AC295" s="7"/>
      <c r="AD295" s="7"/>
    </row>
    <row r="296" spans="1:30" s="4" customFormat="1">
      <c r="A296" s="7"/>
      <c r="B296" s="7"/>
      <c r="C296" s="7"/>
      <c r="D296" s="7"/>
      <c r="E296" s="7"/>
      <c r="F296" s="7"/>
      <c r="G296" s="7"/>
      <c r="H296" s="7"/>
      <c r="I296" s="7"/>
      <c r="J296" s="7"/>
      <c r="K296" s="7"/>
      <c r="L296" s="7"/>
      <c r="M296" s="7"/>
      <c r="N296" s="7"/>
      <c r="O296" s="87"/>
      <c r="P296" s="7"/>
      <c r="Q296" s="7"/>
      <c r="R296" s="7"/>
      <c r="S296" s="7"/>
      <c r="T296" s="7"/>
      <c r="U296" s="7"/>
      <c r="V296" s="7"/>
      <c r="W296" s="7"/>
      <c r="X296" s="7"/>
      <c r="Y296" s="7"/>
      <c r="Z296" s="7"/>
      <c r="AA296" s="7"/>
      <c r="AB296" s="7"/>
      <c r="AC296" s="7"/>
      <c r="AD296" s="7"/>
    </row>
    <row r="297" spans="1:30" s="4" customFormat="1">
      <c r="A297" s="7"/>
      <c r="B297" s="7"/>
      <c r="C297" s="7"/>
      <c r="D297" s="7"/>
      <c r="E297" s="7"/>
      <c r="F297" s="7"/>
      <c r="G297" s="7"/>
      <c r="H297" s="7"/>
      <c r="I297" s="7"/>
      <c r="J297" s="7"/>
      <c r="K297" s="7"/>
      <c r="L297" s="7"/>
      <c r="M297" s="7"/>
      <c r="N297" s="7"/>
      <c r="O297" s="87"/>
      <c r="P297" s="7"/>
      <c r="Q297" s="7"/>
      <c r="R297" s="7"/>
      <c r="S297" s="7"/>
      <c r="T297" s="7"/>
      <c r="U297" s="7"/>
      <c r="V297" s="7"/>
      <c r="W297" s="7"/>
      <c r="X297" s="7"/>
      <c r="Y297" s="7"/>
      <c r="Z297" s="7"/>
      <c r="AA297" s="7"/>
      <c r="AB297" s="7"/>
      <c r="AC297" s="7"/>
      <c r="AD297" s="7"/>
    </row>
    <row r="298" spans="1:30" s="4" customFormat="1">
      <c r="A298" s="7"/>
      <c r="B298" s="7"/>
      <c r="C298" s="7"/>
      <c r="D298" s="7"/>
      <c r="E298" s="7"/>
      <c r="F298" s="7"/>
      <c r="G298" s="7"/>
      <c r="H298" s="7"/>
      <c r="I298" s="7"/>
      <c r="J298" s="7"/>
      <c r="K298" s="7"/>
      <c r="L298" s="7"/>
      <c r="M298" s="7"/>
      <c r="N298" s="7"/>
      <c r="O298" s="87"/>
      <c r="P298" s="7"/>
      <c r="Q298" s="7"/>
      <c r="R298" s="7"/>
      <c r="S298" s="7"/>
      <c r="T298" s="7"/>
      <c r="U298" s="7"/>
      <c r="V298" s="7"/>
      <c r="W298" s="7"/>
      <c r="X298" s="7"/>
      <c r="Y298" s="7"/>
      <c r="Z298" s="7"/>
      <c r="AA298" s="7"/>
      <c r="AB298" s="7"/>
      <c r="AC298" s="7"/>
      <c r="AD298" s="7"/>
    </row>
    <row r="299" spans="1:30" s="4" customFormat="1">
      <c r="A299" s="7"/>
      <c r="B299" s="7"/>
      <c r="C299" s="7"/>
      <c r="D299" s="7"/>
      <c r="E299" s="7"/>
      <c r="F299" s="7"/>
      <c r="G299" s="7"/>
      <c r="H299" s="7"/>
      <c r="I299" s="7"/>
      <c r="J299" s="7"/>
      <c r="K299" s="7"/>
      <c r="L299" s="7"/>
      <c r="M299" s="7"/>
      <c r="N299" s="7"/>
      <c r="O299" s="87"/>
      <c r="P299" s="7"/>
      <c r="Q299" s="7"/>
      <c r="R299" s="7"/>
      <c r="S299" s="7"/>
      <c r="T299" s="7"/>
      <c r="U299" s="7"/>
      <c r="V299" s="7"/>
      <c r="W299" s="7"/>
      <c r="X299" s="7"/>
      <c r="Y299" s="7"/>
      <c r="Z299" s="7"/>
      <c r="AA299" s="7"/>
      <c r="AB299" s="7"/>
      <c r="AC299" s="7"/>
      <c r="AD299" s="7"/>
    </row>
    <row r="300" spans="1:30" s="4" customFormat="1">
      <c r="A300" s="7"/>
      <c r="B300" s="7"/>
      <c r="C300" s="7"/>
      <c r="D300" s="7"/>
      <c r="E300" s="7"/>
      <c r="F300" s="7"/>
      <c r="G300" s="7"/>
      <c r="H300" s="7"/>
      <c r="I300" s="7"/>
      <c r="J300" s="7"/>
      <c r="K300" s="7"/>
      <c r="L300" s="7"/>
      <c r="M300" s="7"/>
      <c r="N300" s="7"/>
      <c r="O300" s="87"/>
      <c r="P300" s="7"/>
      <c r="Q300" s="7"/>
      <c r="R300" s="7"/>
      <c r="S300" s="7"/>
      <c r="T300" s="7"/>
      <c r="U300" s="7"/>
      <c r="V300" s="7"/>
      <c r="W300" s="7"/>
      <c r="X300" s="7"/>
      <c r="Y300" s="7"/>
      <c r="Z300" s="7"/>
      <c r="AA300" s="7"/>
      <c r="AB300" s="7"/>
      <c r="AC300" s="7"/>
      <c r="AD300" s="7"/>
    </row>
    <row r="301" spans="1:30" s="4" customFormat="1">
      <c r="A301" s="7"/>
      <c r="B301" s="7"/>
      <c r="C301" s="7"/>
      <c r="D301" s="7"/>
      <c r="E301" s="7"/>
      <c r="F301" s="7"/>
      <c r="G301" s="7"/>
      <c r="H301" s="7"/>
      <c r="I301" s="7"/>
      <c r="J301" s="7"/>
      <c r="K301" s="7"/>
      <c r="L301" s="7"/>
      <c r="M301" s="7"/>
      <c r="N301" s="7"/>
      <c r="O301" s="87"/>
      <c r="P301" s="7"/>
      <c r="Q301" s="7"/>
      <c r="R301" s="7"/>
      <c r="S301" s="7"/>
      <c r="T301" s="7"/>
      <c r="U301" s="7"/>
      <c r="V301" s="7"/>
      <c r="W301" s="7"/>
      <c r="X301" s="7"/>
      <c r="Y301" s="7"/>
      <c r="Z301" s="7"/>
      <c r="AA301" s="7"/>
      <c r="AB301" s="7"/>
      <c r="AC301" s="7"/>
      <c r="AD301" s="7"/>
    </row>
    <row r="302" spans="1:30" s="4" customFormat="1">
      <c r="A302" s="7"/>
      <c r="B302" s="7"/>
      <c r="C302" s="7"/>
      <c r="D302" s="7"/>
      <c r="E302" s="7"/>
      <c r="F302" s="7"/>
      <c r="G302" s="7"/>
      <c r="H302" s="7"/>
      <c r="I302" s="7"/>
      <c r="J302" s="7"/>
      <c r="K302" s="7"/>
      <c r="L302" s="7"/>
      <c r="M302" s="7"/>
      <c r="N302" s="7"/>
      <c r="O302" s="87"/>
      <c r="P302" s="7"/>
      <c r="Q302" s="7"/>
      <c r="R302" s="7"/>
      <c r="S302" s="7"/>
      <c r="T302" s="7"/>
      <c r="U302" s="7"/>
      <c r="V302" s="7"/>
      <c r="W302" s="7"/>
      <c r="X302" s="7"/>
      <c r="Y302" s="7"/>
      <c r="Z302" s="7"/>
      <c r="AA302" s="7"/>
      <c r="AB302" s="7"/>
      <c r="AC302" s="7"/>
      <c r="AD302" s="7"/>
    </row>
    <row r="303" spans="1:30" s="4" customFormat="1">
      <c r="A303" s="7"/>
      <c r="B303" s="7"/>
      <c r="C303" s="7"/>
      <c r="D303" s="7"/>
      <c r="E303" s="7"/>
      <c r="F303" s="7"/>
      <c r="G303" s="7"/>
      <c r="H303" s="7"/>
      <c r="I303" s="7"/>
      <c r="J303" s="7"/>
      <c r="K303" s="7"/>
      <c r="L303" s="7"/>
      <c r="M303" s="7"/>
      <c r="N303" s="7"/>
      <c r="O303" s="87"/>
      <c r="P303" s="7"/>
      <c r="Q303" s="7"/>
      <c r="R303" s="7"/>
      <c r="S303" s="7"/>
      <c r="T303" s="7"/>
      <c r="U303" s="7"/>
      <c r="V303" s="7"/>
      <c r="W303" s="7"/>
      <c r="X303" s="7"/>
      <c r="Y303" s="7"/>
      <c r="Z303" s="7"/>
      <c r="AA303" s="7"/>
      <c r="AB303" s="7"/>
      <c r="AC303" s="7"/>
      <c r="AD303" s="7"/>
    </row>
    <row r="304" spans="1:30" s="4" customFormat="1">
      <c r="A304" s="7"/>
      <c r="B304" s="7"/>
      <c r="C304" s="7"/>
      <c r="D304" s="7"/>
      <c r="E304" s="7"/>
      <c r="F304" s="7"/>
      <c r="G304" s="7"/>
      <c r="H304" s="7"/>
      <c r="I304" s="7"/>
      <c r="J304" s="7"/>
      <c r="K304" s="7"/>
      <c r="L304" s="7"/>
      <c r="M304" s="7"/>
      <c r="N304" s="7"/>
      <c r="O304" s="87"/>
      <c r="P304" s="7"/>
      <c r="Q304" s="7"/>
      <c r="R304" s="7"/>
      <c r="S304" s="7"/>
      <c r="T304" s="7"/>
      <c r="U304" s="7"/>
      <c r="V304" s="7"/>
      <c r="W304" s="7"/>
      <c r="X304" s="7"/>
      <c r="Y304" s="7"/>
      <c r="Z304" s="7"/>
      <c r="AA304" s="7"/>
      <c r="AB304" s="7"/>
      <c r="AC304" s="7"/>
      <c r="AD304" s="7"/>
    </row>
    <row r="305" spans="1:30" s="4" customFormat="1">
      <c r="A305" s="7"/>
      <c r="B305" s="7"/>
      <c r="C305" s="7"/>
      <c r="D305" s="7"/>
      <c r="E305" s="7"/>
      <c r="F305" s="7"/>
      <c r="G305" s="7"/>
      <c r="H305" s="7"/>
      <c r="I305" s="7"/>
      <c r="J305" s="7"/>
      <c r="K305" s="7"/>
      <c r="L305" s="7"/>
      <c r="M305" s="7"/>
      <c r="N305" s="7"/>
      <c r="O305" s="87"/>
      <c r="P305" s="7"/>
      <c r="Q305" s="7"/>
      <c r="R305" s="7"/>
      <c r="S305" s="7"/>
      <c r="T305" s="7"/>
      <c r="U305" s="7"/>
      <c r="V305" s="7"/>
      <c r="W305" s="7"/>
      <c r="X305" s="7"/>
      <c r="Y305" s="7"/>
      <c r="Z305" s="7"/>
      <c r="AA305" s="7"/>
      <c r="AB305" s="7"/>
      <c r="AC305" s="7"/>
      <c r="AD305" s="7"/>
    </row>
    <row r="306" spans="1:30" s="4" customFormat="1">
      <c r="A306" s="7"/>
      <c r="B306" s="7"/>
      <c r="C306" s="7"/>
      <c r="D306" s="7"/>
      <c r="E306" s="7"/>
      <c r="F306" s="7"/>
      <c r="G306" s="7"/>
      <c r="H306" s="7"/>
      <c r="I306" s="7"/>
      <c r="J306" s="7"/>
      <c r="K306" s="7"/>
      <c r="L306" s="7"/>
      <c r="M306" s="7"/>
      <c r="N306" s="7"/>
      <c r="O306" s="87"/>
      <c r="P306" s="7"/>
      <c r="Q306" s="7"/>
      <c r="R306" s="7"/>
      <c r="S306" s="7"/>
      <c r="T306" s="7"/>
      <c r="U306" s="7"/>
      <c r="V306" s="7"/>
      <c r="W306" s="7"/>
      <c r="X306" s="7"/>
      <c r="Y306" s="7"/>
      <c r="Z306" s="7"/>
      <c r="AA306" s="7"/>
      <c r="AB306" s="7"/>
      <c r="AC306" s="7"/>
      <c r="AD306" s="7"/>
    </row>
    <row r="307" spans="1:30" s="4" customFormat="1">
      <c r="A307" s="7"/>
      <c r="B307" s="7"/>
      <c r="C307" s="7"/>
      <c r="D307" s="7"/>
      <c r="E307" s="7"/>
      <c r="F307" s="7"/>
      <c r="G307" s="7"/>
      <c r="H307" s="7"/>
      <c r="I307" s="7"/>
      <c r="J307" s="7"/>
      <c r="K307" s="7"/>
      <c r="L307" s="7"/>
      <c r="M307" s="7"/>
      <c r="N307" s="7"/>
      <c r="O307" s="87"/>
      <c r="P307" s="7"/>
      <c r="Q307" s="7"/>
      <c r="R307" s="7"/>
      <c r="S307" s="7"/>
      <c r="T307" s="7"/>
      <c r="U307" s="7"/>
      <c r="V307" s="7"/>
      <c r="W307" s="7"/>
      <c r="X307" s="7"/>
      <c r="Y307" s="7"/>
      <c r="Z307" s="7"/>
      <c r="AA307" s="7"/>
      <c r="AB307" s="7"/>
      <c r="AC307" s="7"/>
      <c r="AD307" s="7"/>
    </row>
    <row r="308" spans="1:30" s="4" customFormat="1">
      <c r="A308" s="7"/>
      <c r="B308" s="7"/>
      <c r="C308" s="7"/>
      <c r="D308" s="7"/>
      <c r="E308" s="7"/>
      <c r="F308" s="7"/>
      <c r="G308" s="7"/>
      <c r="H308" s="7"/>
      <c r="I308" s="7"/>
      <c r="J308" s="7"/>
      <c r="K308" s="7"/>
      <c r="L308" s="7"/>
      <c r="M308" s="7"/>
      <c r="N308" s="7"/>
      <c r="O308" s="87"/>
      <c r="P308" s="7"/>
      <c r="Q308" s="7"/>
      <c r="R308" s="7"/>
      <c r="S308" s="7"/>
      <c r="T308" s="7"/>
      <c r="U308" s="7"/>
      <c r="V308" s="7"/>
      <c r="W308" s="7"/>
      <c r="X308" s="7"/>
      <c r="Y308" s="7"/>
      <c r="Z308" s="7"/>
      <c r="AA308" s="7"/>
      <c r="AB308" s="7"/>
      <c r="AC308" s="7"/>
      <c r="AD308" s="7"/>
    </row>
    <row r="309" spans="1:30" s="4" customFormat="1">
      <c r="A309" s="7"/>
      <c r="B309" s="7"/>
      <c r="C309" s="7"/>
      <c r="D309" s="7"/>
      <c r="E309" s="7"/>
      <c r="F309" s="7"/>
      <c r="G309" s="7"/>
      <c r="H309" s="7"/>
      <c r="I309" s="7"/>
      <c r="J309" s="7"/>
      <c r="K309" s="7"/>
      <c r="L309" s="7"/>
      <c r="M309" s="7"/>
      <c r="N309" s="7"/>
      <c r="O309" s="87"/>
      <c r="P309" s="7"/>
      <c r="Q309" s="7"/>
      <c r="R309" s="7"/>
      <c r="S309" s="7"/>
      <c r="T309" s="7"/>
      <c r="U309" s="7"/>
      <c r="V309" s="7"/>
      <c r="W309" s="7"/>
      <c r="X309" s="7"/>
      <c r="Y309" s="7"/>
      <c r="Z309" s="7"/>
      <c r="AA309" s="7"/>
      <c r="AB309" s="7"/>
      <c r="AC309" s="7"/>
      <c r="AD309" s="7"/>
    </row>
    <row r="310" spans="1:30" s="4" customFormat="1">
      <c r="A310" s="7"/>
      <c r="B310" s="7"/>
      <c r="C310" s="7"/>
      <c r="D310" s="7"/>
      <c r="E310" s="7"/>
      <c r="F310" s="7"/>
      <c r="G310" s="7"/>
      <c r="H310" s="7"/>
      <c r="I310" s="7"/>
      <c r="J310" s="7"/>
      <c r="K310" s="7"/>
      <c r="L310" s="7"/>
      <c r="M310" s="7"/>
      <c r="N310" s="7"/>
      <c r="O310" s="87"/>
      <c r="P310" s="7"/>
      <c r="Q310" s="7"/>
      <c r="R310" s="7"/>
      <c r="S310" s="7"/>
      <c r="T310" s="7"/>
      <c r="U310" s="7"/>
      <c r="V310" s="7"/>
      <c r="W310" s="7"/>
      <c r="X310" s="7"/>
      <c r="Y310" s="7"/>
      <c r="Z310" s="7"/>
      <c r="AA310" s="7"/>
      <c r="AB310" s="7"/>
      <c r="AC310" s="7"/>
      <c r="AD310" s="7"/>
    </row>
    <row r="311" spans="1:30" s="4" customFormat="1">
      <c r="A311" s="7"/>
      <c r="B311" s="7"/>
      <c r="C311" s="7"/>
      <c r="D311" s="7"/>
      <c r="E311" s="7"/>
      <c r="F311" s="7"/>
      <c r="G311" s="7"/>
      <c r="H311" s="7"/>
      <c r="I311" s="7"/>
      <c r="J311" s="7"/>
      <c r="K311" s="7"/>
      <c r="L311" s="7"/>
      <c r="M311" s="7"/>
      <c r="N311" s="7"/>
      <c r="O311" s="87"/>
      <c r="P311" s="7"/>
      <c r="Q311" s="7"/>
      <c r="R311" s="7"/>
      <c r="S311" s="7"/>
      <c r="T311" s="7"/>
      <c r="U311" s="7"/>
      <c r="V311" s="7"/>
      <c r="W311" s="7"/>
      <c r="X311" s="7"/>
      <c r="Y311" s="7"/>
      <c r="Z311" s="7"/>
      <c r="AA311" s="7"/>
      <c r="AB311" s="7"/>
      <c r="AC311" s="7"/>
      <c r="AD311" s="7"/>
    </row>
    <row r="312" spans="1:30" s="4" customFormat="1">
      <c r="A312" s="7"/>
      <c r="B312" s="7"/>
      <c r="C312" s="7"/>
      <c r="D312" s="7"/>
      <c r="E312" s="7"/>
      <c r="F312" s="7"/>
      <c r="G312" s="7"/>
      <c r="H312" s="7"/>
      <c r="I312" s="7"/>
      <c r="J312" s="7"/>
      <c r="K312" s="7"/>
      <c r="L312" s="7"/>
      <c r="M312" s="7"/>
      <c r="N312" s="7"/>
      <c r="O312" s="87"/>
      <c r="P312" s="7"/>
      <c r="Q312" s="7"/>
      <c r="R312" s="7"/>
      <c r="S312" s="7"/>
      <c r="T312" s="7"/>
      <c r="U312" s="7"/>
      <c r="V312" s="7"/>
      <c r="W312" s="7"/>
      <c r="X312" s="7"/>
      <c r="Y312" s="7"/>
      <c r="Z312" s="7"/>
      <c r="AA312" s="7"/>
      <c r="AB312" s="7"/>
      <c r="AC312" s="7"/>
      <c r="AD312" s="7"/>
    </row>
    <row r="313" spans="1:30" s="4" customFormat="1">
      <c r="A313" s="7"/>
      <c r="B313" s="7"/>
      <c r="C313" s="7"/>
      <c r="D313" s="7"/>
      <c r="E313" s="7"/>
      <c r="F313" s="7"/>
      <c r="G313" s="7"/>
      <c r="H313" s="7"/>
      <c r="I313" s="7"/>
      <c r="J313" s="7"/>
      <c r="K313" s="7"/>
      <c r="L313" s="7"/>
      <c r="M313" s="7"/>
      <c r="N313" s="7"/>
      <c r="O313" s="87"/>
      <c r="P313" s="7"/>
      <c r="Q313" s="7"/>
      <c r="R313" s="7"/>
      <c r="S313" s="7"/>
      <c r="T313" s="7"/>
      <c r="U313" s="7"/>
      <c r="V313" s="7"/>
      <c r="W313" s="7"/>
      <c r="X313" s="7"/>
      <c r="Y313" s="7"/>
      <c r="Z313" s="7"/>
      <c r="AA313" s="7"/>
      <c r="AB313" s="7"/>
      <c r="AC313" s="7"/>
      <c r="AD313" s="7"/>
    </row>
    <row r="314" spans="1:30" s="4" customFormat="1">
      <c r="A314" s="7"/>
      <c r="B314" s="7"/>
      <c r="C314" s="7"/>
      <c r="D314" s="7"/>
      <c r="E314" s="7"/>
      <c r="F314" s="7"/>
      <c r="G314" s="7"/>
      <c r="H314" s="7"/>
      <c r="I314" s="7"/>
      <c r="J314" s="7"/>
      <c r="K314" s="7"/>
      <c r="L314" s="7"/>
      <c r="M314" s="7"/>
      <c r="N314" s="7"/>
      <c r="O314" s="87"/>
      <c r="P314" s="7"/>
      <c r="Q314" s="7"/>
      <c r="R314" s="7"/>
      <c r="S314" s="7"/>
      <c r="T314" s="7"/>
      <c r="U314" s="7"/>
      <c r="V314" s="7"/>
      <c r="W314" s="7"/>
      <c r="X314" s="7"/>
      <c r="Y314" s="7"/>
      <c r="Z314" s="7"/>
      <c r="AA314" s="7"/>
      <c r="AB314" s="7"/>
      <c r="AC314" s="7"/>
      <c r="AD314" s="7"/>
    </row>
    <row r="315" spans="1:30" s="4" customFormat="1">
      <c r="A315" s="7"/>
      <c r="B315" s="7"/>
      <c r="C315" s="7"/>
      <c r="D315" s="7"/>
      <c r="E315" s="7"/>
      <c r="F315" s="7"/>
      <c r="G315" s="7"/>
      <c r="H315" s="7"/>
      <c r="I315" s="7"/>
      <c r="J315" s="7"/>
      <c r="K315" s="7"/>
      <c r="L315" s="7"/>
      <c r="M315" s="7"/>
      <c r="N315" s="7"/>
      <c r="O315" s="87"/>
      <c r="P315" s="7"/>
      <c r="Q315" s="7"/>
      <c r="R315" s="7"/>
      <c r="S315" s="7"/>
      <c r="T315" s="7"/>
      <c r="U315" s="7"/>
      <c r="V315" s="7"/>
      <c r="W315" s="7"/>
      <c r="X315" s="7"/>
      <c r="Y315" s="7"/>
      <c r="Z315" s="7"/>
      <c r="AA315" s="7"/>
      <c r="AB315" s="7"/>
      <c r="AC315" s="7"/>
      <c r="AD315" s="7"/>
    </row>
    <row r="316" spans="1:30" s="4" customFormat="1">
      <c r="A316" s="7"/>
      <c r="B316" s="7"/>
      <c r="C316" s="7"/>
      <c r="D316" s="7"/>
      <c r="E316" s="7"/>
      <c r="F316" s="7"/>
      <c r="G316" s="7"/>
      <c r="H316" s="7"/>
      <c r="I316" s="7"/>
      <c r="J316" s="7"/>
      <c r="K316" s="7"/>
      <c r="L316" s="7"/>
      <c r="M316" s="7"/>
      <c r="N316" s="7"/>
      <c r="O316" s="87"/>
      <c r="P316" s="7"/>
      <c r="Q316" s="7"/>
      <c r="R316" s="7"/>
      <c r="S316" s="7"/>
      <c r="T316" s="7"/>
      <c r="U316" s="7"/>
      <c r="V316" s="7"/>
      <c r="W316" s="7"/>
      <c r="X316" s="7"/>
      <c r="Y316" s="7"/>
      <c r="Z316" s="7"/>
      <c r="AA316" s="7"/>
      <c r="AB316" s="7"/>
      <c r="AC316" s="7"/>
      <c r="AD316" s="7"/>
    </row>
    <row r="317" spans="1:30" s="4" customFormat="1">
      <c r="A317" s="7"/>
      <c r="B317" s="7"/>
      <c r="C317" s="7"/>
      <c r="D317" s="7"/>
      <c r="E317" s="7"/>
      <c r="F317" s="7"/>
      <c r="G317" s="7"/>
      <c r="H317" s="7"/>
      <c r="I317" s="7"/>
      <c r="J317" s="7"/>
      <c r="K317" s="7"/>
      <c r="L317" s="7"/>
      <c r="M317" s="7"/>
      <c r="N317" s="7"/>
      <c r="O317" s="87"/>
      <c r="P317" s="7"/>
      <c r="Q317" s="7"/>
      <c r="R317" s="7"/>
      <c r="S317" s="7"/>
      <c r="T317" s="7"/>
      <c r="U317" s="7"/>
      <c r="V317" s="7"/>
      <c r="W317" s="7"/>
      <c r="X317" s="7"/>
      <c r="Y317" s="7"/>
      <c r="Z317" s="7"/>
      <c r="AA317" s="7"/>
      <c r="AB317" s="7"/>
      <c r="AC317" s="7"/>
      <c r="AD317" s="7"/>
    </row>
    <row r="318" spans="1:30" s="4" customFormat="1">
      <c r="A318" s="7"/>
      <c r="B318" s="7"/>
      <c r="C318" s="7"/>
      <c r="D318" s="7"/>
      <c r="E318" s="7"/>
      <c r="F318" s="7"/>
      <c r="G318" s="7"/>
      <c r="H318" s="7"/>
      <c r="I318" s="7"/>
      <c r="J318" s="7"/>
      <c r="K318" s="7"/>
      <c r="L318" s="7"/>
      <c r="M318" s="7"/>
      <c r="N318" s="7"/>
      <c r="O318" s="87"/>
      <c r="P318" s="7"/>
      <c r="Q318" s="7"/>
      <c r="R318" s="7"/>
      <c r="S318" s="7"/>
      <c r="T318" s="7"/>
      <c r="U318" s="7"/>
      <c r="V318" s="7"/>
      <c r="W318" s="7"/>
      <c r="X318" s="7"/>
      <c r="Y318" s="7"/>
      <c r="Z318" s="7"/>
      <c r="AA318" s="7"/>
      <c r="AB318" s="7"/>
      <c r="AC318" s="7"/>
      <c r="AD318" s="7"/>
    </row>
    <row r="319" spans="1:30" s="4" customFormat="1">
      <c r="A319" s="7"/>
      <c r="B319" s="7"/>
      <c r="C319" s="7"/>
      <c r="D319" s="7"/>
      <c r="E319" s="7"/>
      <c r="F319" s="7"/>
      <c r="G319" s="7"/>
      <c r="H319" s="7"/>
      <c r="I319" s="7"/>
      <c r="J319" s="7"/>
      <c r="K319" s="7"/>
      <c r="L319" s="7"/>
      <c r="M319" s="7"/>
      <c r="N319" s="7"/>
      <c r="O319" s="87"/>
      <c r="P319" s="7"/>
      <c r="Q319" s="7"/>
      <c r="R319" s="7"/>
      <c r="S319" s="7"/>
      <c r="T319" s="7"/>
      <c r="U319" s="7"/>
      <c r="V319" s="7"/>
      <c r="W319" s="7"/>
      <c r="X319" s="7"/>
      <c r="Y319" s="7"/>
      <c r="Z319" s="7"/>
      <c r="AA319" s="7"/>
      <c r="AB319" s="7"/>
      <c r="AC319" s="7"/>
      <c r="AD319" s="7"/>
    </row>
    <row r="320" spans="1:30" s="4" customFormat="1">
      <c r="A320" s="7"/>
      <c r="B320" s="7"/>
      <c r="C320" s="7"/>
      <c r="D320" s="7"/>
      <c r="E320" s="7"/>
      <c r="F320" s="7"/>
      <c r="G320" s="7"/>
      <c r="H320" s="7"/>
      <c r="I320" s="7"/>
      <c r="J320" s="7"/>
      <c r="K320" s="7"/>
      <c r="L320" s="7"/>
      <c r="M320" s="7"/>
      <c r="N320" s="7"/>
      <c r="O320" s="87"/>
      <c r="P320" s="7"/>
      <c r="Q320" s="7"/>
      <c r="R320" s="7"/>
      <c r="S320" s="7"/>
      <c r="T320" s="7"/>
      <c r="U320" s="7"/>
      <c r="V320" s="7"/>
      <c r="W320" s="7"/>
      <c r="X320" s="7"/>
      <c r="Y320" s="7"/>
      <c r="Z320" s="7"/>
      <c r="AA320" s="7"/>
      <c r="AB320" s="7"/>
      <c r="AC320" s="7"/>
      <c r="AD320" s="7"/>
    </row>
    <row r="321" spans="1:30" s="4" customFormat="1">
      <c r="A321" s="7"/>
      <c r="B321" s="7"/>
      <c r="C321" s="7"/>
      <c r="D321" s="7"/>
      <c r="E321" s="7"/>
      <c r="F321" s="7"/>
      <c r="G321" s="7"/>
      <c r="H321" s="7"/>
      <c r="I321" s="7"/>
      <c r="J321" s="7"/>
      <c r="K321" s="7"/>
      <c r="L321" s="7"/>
      <c r="M321" s="7"/>
      <c r="N321" s="7"/>
      <c r="O321" s="87"/>
      <c r="P321" s="7"/>
      <c r="Q321" s="7"/>
      <c r="R321" s="7"/>
      <c r="S321" s="7"/>
      <c r="T321" s="7"/>
      <c r="U321" s="7"/>
      <c r="V321" s="7"/>
      <c r="W321" s="7"/>
      <c r="X321" s="7"/>
      <c r="Y321" s="7"/>
      <c r="Z321" s="7"/>
      <c r="AA321" s="7"/>
      <c r="AB321" s="7"/>
      <c r="AC321" s="7"/>
      <c r="AD321" s="7"/>
    </row>
    <row r="322" spans="1:30" s="4" customFormat="1">
      <c r="A322" s="7"/>
      <c r="B322" s="7"/>
      <c r="C322" s="7"/>
      <c r="D322" s="7"/>
      <c r="E322" s="7"/>
      <c r="F322" s="7"/>
      <c r="G322" s="7"/>
      <c r="H322" s="7"/>
      <c r="I322" s="7"/>
      <c r="J322" s="7"/>
      <c r="K322" s="7"/>
      <c r="L322" s="7"/>
      <c r="M322" s="7"/>
      <c r="N322" s="7"/>
      <c r="O322" s="87"/>
      <c r="P322" s="7"/>
      <c r="Q322" s="7"/>
      <c r="R322" s="7"/>
      <c r="S322" s="7"/>
      <c r="T322" s="7"/>
      <c r="U322" s="7"/>
      <c r="V322" s="7"/>
      <c r="W322" s="7"/>
      <c r="X322" s="7"/>
      <c r="Y322" s="7"/>
      <c r="Z322" s="7"/>
      <c r="AA322" s="7"/>
      <c r="AB322" s="7"/>
      <c r="AC322" s="7"/>
      <c r="AD322" s="7"/>
    </row>
    <row r="323" spans="1:30" s="4" customFormat="1">
      <c r="A323" s="7"/>
      <c r="B323" s="7"/>
      <c r="C323" s="7"/>
      <c r="D323" s="7"/>
      <c r="E323" s="7"/>
      <c r="F323" s="7"/>
      <c r="G323" s="7"/>
      <c r="H323" s="7"/>
      <c r="I323" s="7"/>
      <c r="J323" s="7"/>
      <c r="K323" s="7"/>
      <c r="L323" s="7"/>
      <c r="M323" s="7"/>
      <c r="N323" s="7"/>
      <c r="O323" s="87"/>
      <c r="P323" s="7"/>
      <c r="Q323" s="7"/>
      <c r="R323" s="7"/>
      <c r="S323" s="7"/>
      <c r="T323" s="7"/>
      <c r="U323" s="7"/>
      <c r="V323" s="7"/>
      <c r="W323" s="7"/>
      <c r="X323" s="7"/>
      <c r="Y323" s="7"/>
      <c r="Z323" s="7"/>
      <c r="AA323" s="7"/>
      <c r="AB323" s="7"/>
      <c r="AC323" s="7"/>
      <c r="AD323" s="7"/>
    </row>
    <row r="324" spans="1:30" s="4" customFormat="1">
      <c r="A324" s="7"/>
      <c r="B324" s="7"/>
      <c r="C324" s="7"/>
      <c r="D324" s="7"/>
      <c r="E324" s="7"/>
      <c r="F324" s="7"/>
      <c r="G324" s="7"/>
      <c r="H324" s="7"/>
      <c r="I324" s="7"/>
      <c r="J324" s="7"/>
      <c r="K324" s="7"/>
      <c r="L324" s="7"/>
      <c r="M324" s="7"/>
      <c r="N324" s="7"/>
      <c r="O324" s="87"/>
      <c r="P324" s="7"/>
      <c r="Q324" s="7"/>
      <c r="R324" s="7"/>
      <c r="S324" s="7"/>
      <c r="T324" s="7"/>
      <c r="U324" s="7"/>
      <c r="V324" s="7"/>
      <c r="W324" s="7"/>
      <c r="X324" s="7"/>
      <c r="Y324" s="7"/>
      <c r="Z324" s="7"/>
      <c r="AA324" s="7"/>
      <c r="AB324" s="7"/>
      <c r="AC324" s="7"/>
      <c r="AD324" s="7"/>
    </row>
    <row r="325" spans="1:30" s="4" customFormat="1">
      <c r="A325" s="7"/>
      <c r="B325" s="7"/>
      <c r="C325" s="7"/>
      <c r="D325" s="7"/>
      <c r="E325" s="7"/>
      <c r="F325" s="7"/>
      <c r="G325" s="7"/>
      <c r="H325" s="7"/>
      <c r="I325" s="7"/>
      <c r="J325" s="7"/>
      <c r="K325" s="7"/>
      <c r="L325" s="7"/>
      <c r="M325" s="7"/>
      <c r="N325" s="7"/>
      <c r="O325" s="87"/>
      <c r="P325" s="7"/>
      <c r="Q325" s="7"/>
      <c r="R325" s="7"/>
      <c r="S325" s="7"/>
      <c r="T325" s="7"/>
      <c r="U325" s="7"/>
      <c r="V325" s="7"/>
      <c r="W325" s="7"/>
      <c r="X325" s="7"/>
      <c r="Y325" s="7"/>
      <c r="Z325" s="7"/>
      <c r="AA325" s="7"/>
      <c r="AB325" s="7"/>
      <c r="AC325" s="7"/>
      <c r="AD325" s="7"/>
    </row>
    <row r="326" spans="1:30" s="4" customFormat="1">
      <c r="A326" s="7"/>
      <c r="B326" s="7"/>
      <c r="C326" s="7"/>
      <c r="D326" s="7"/>
      <c r="E326" s="7"/>
      <c r="F326" s="7"/>
      <c r="G326" s="7"/>
      <c r="H326" s="7"/>
      <c r="I326" s="7"/>
      <c r="J326" s="7"/>
      <c r="K326" s="7"/>
      <c r="L326" s="7"/>
      <c r="M326" s="7"/>
      <c r="N326" s="7"/>
      <c r="O326" s="87"/>
      <c r="P326" s="7"/>
      <c r="Q326" s="7"/>
      <c r="R326" s="7"/>
      <c r="S326" s="7"/>
      <c r="T326" s="7"/>
      <c r="U326" s="7"/>
      <c r="V326" s="7"/>
      <c r="W326" s="7"/>
      <c r="X326" s="7"/>
      <c r="Y326" s="7"/>
      <c r="Z326" s="7"/>
      <c r="AA326" s="7"/>
      <c r="AB326" s="7"/>
      <c r="AC326" s="7"/>
      <c r="AD326" s="7"/>
    </row>
    <row r="327" spans="1:30" s="4" customFormat="1">
      <c r="A327" s="7"/>
      <c r="B327" s="7"/>
      <c r="C327" s="7"/>
      <c r="D327" s="7"/>
      <c r="E327" s="7"/>
      <c r="F327" s="7"/>
      <c r="G327" s="7"/>
      <c r="H327" s="7"/>
      <c r="I327" s="7"/>
      <c r="J327" s="7"/>
      <c r="K327" s="7"/>
      <c r="L327" s="7"/>
      <c r="M327" s="7"/>
      <c r="N327" s="7"/>
      <c r="O327" s="87"/>
      <c r="P327" s="7"/>
      <c r="Q327" s="7"/>
      <c r="R327" s="7"/>
      <c r="S327" s="7"/>
      <c r="T327" s="7"/>
      <c r="U327" s="7"/>
      <c r="V327" s="7"/>
      <c r="W327" s="7"/>
      <c r="X327" s="7"/>
      <c r="Y327" s="7"/>
      <c r="Z327" s="7"/>
      <c r="AA327" s="7"/>
      <c r="AB327" s="7"/>
      <c r="AC327" s="7"/>
      <c r="AD327" s="7"/>
    </row>
    <row r="328" spans="1:30" s="4" customFormat="1">
      <c r="A328" s="7"/>
      <c r="B328" s="7"/>
      <c r="C328" s="7"/>
      <c r="D328" s="7"/>
      <c r="E328" s="7"/>
      <c r="F328" s="7"/>
      <c r="G328" s="7"/>
      <c r="H328" s="7"/>
      <c r="I328" s="7"/>
      <c r="J328" s="7"/>
      <c r="K328" s="7"/>
      <c r="L328" s="7"/>
      <c r="M328" s="7"/>
      <c r="N328" s="7"/>
      <c r="O328" s="87"/>
      <c r="P328" s="7"/>
      <c r="Q328" s="7"/>
      <c r="R328" s="7"/>
      <c r="S328" s="7"/>
      <c r="T328" s="7"/>
      <c r="U328" s="7"/>
      <c r="V328" s="7"/>
      <c r="W328" s="7"/>
      <c r="X328" s="7"/>
      <c r="Y328" s="7"/>
      <c r="Z328" s="7"/>
      <c r="AA328" s="7"/>
      <c r="AB328" s="7"/>
      <c r="AC328" s="7"/>
      <c r="AD328" s="7"/>
    </row>
    <row r="329" spans="1:30" s="4" customFormat="1">
      <c r="A329" s="7"/>
      <c r="B329" s="7"/>
      <c r="C329" s="7"/>
      <c r="D329" s="7"/>
      <c r="E329" s="7"/>
      <c r="F329" s="7"/>
      <c r="G329" s="7"/>
      <c r="H329" s="7"/>
      <c r="I329" s="7"/>
      <c r="J329" s="7"/>
      <c r="K329" s="7"/>
      <c r="L329" s="7"/>
      <c r="M329" s="7"/>
      <c r="N329" s="7"/>
      <c r="O329" s="87"/>
      <c r="P329" s="7"/>
      <c r="Q329" s="7"/>
      <c r="R329" s="7"/>
      <c r="S329" s="7"/>
      <c r="T329" s="7"/>
      <c r="U329" s="7"/>
      <c r="V329" s="7"/>
      <c r="W329" s="7"/>
      <c r="X329" s="7"/>
      <c r="Y329" s="7"/>
      <c r="Z329" s="7"/>
      <c r="AA329" s="7"/>
      <c r="AB329" s="7"/>
      <c r="AC329" s="7"/>
      <c r="AD329" s="7"/>
    </row>
    <row r="330" spans="1:30" s="4" customFormat="1">
      <c r="A330" s="7"/>
      <c r="B330" s="7"/>
      <c r="C330" s="7"/>
      <c r="D330" s="7"/>
      <c r="E330" s="7"/>
      <c r="F330" s="7"/>
      <c r="G330" s="7"/>
      <c r="H330" s="7"/>
      <c r="I330" s="7"/>
      <c r="J330" s="7"/>
      <c r="K330" s="7"/>
      <c r="L330" s="7"/>
      <c r="M330" s="7"/>
      <c r="N330" s="7"/>
      <c r="O330" s="87"/>
      <c r="P330" s="7"/>
      <c r="Q330" s="7"/>
      <c r="R330" s="7"/>
      <c r="S330" s="7"/>
      <c r="T330" s="7"/>
      <c r="U330" s="7"/>
      <c r="V330" s="7"/>
      <c r="W330" s="7"/>
      <c r="X330" s="7"/>
      <c r="Y330" s="7"/>
      <c r="Z330" s="7"/>
      <c r="AA330" s="7"/>
      <c r="AB330" s="7"/>
      <c r="AC330" s="7"/>
      <c r="AD330" s="7"/>
    </row>
    <row r="331" spans="1:30" s="4" customFormat="1">
      <c r="A331" s="7"/>
      <c r="B331" s="7"/>
      <c r="C331" s="7"/>
      <c r="D331" s="7"/>
      <c r="E331" s="7"/>
      <c r="F331" s="7"/>
      <c r="G331" s="7"/>
      <c r="H331" s="7"/>
      <c r="I331" s="7"/>
      <c r="J331" s="7"/>
      <c r="K331" s="7"/>
      <c r="L331" s="7"/>
      <c r="M331" s="7"/>
      <c r="N331" s="7"/>
      <c r="O331" s="87"/>
      <c r="P331" s="7"/>
      <c r="Q331" s="7"/>
      <c r="R331" s="7"/>
      <c r="S331" s="7"/>
      <c r="T331" s="7"/>
      <c r="U331" s="7"/>
      <c r="V331" s="7"/>
      <c r="W331" s="7"/>
      <c r="X331" s="7"/>
      <c r="Y331" s="7"/>
      <c r="Z331" s="7"/>
      <c r="AA331" s="7"/>
      <c r="AB331" s="7"/>
      <c r="AC331" s="7"/>
      <c r="AD331" s="7"/>
    </row>
    <row r="332" spans="1:30" s="4" customFormat="1">
      <c r="A332" s="7"/>
      <c r="B332" s="7"/>
      <c r="C332" s="7"/>
      <c r="D332" s="7"/>
      <c r="E332" s="7"/>
      <c r="F332" s="7"/>
      <c r="G332" s="7"/>
      <c r="H332" s="7"/>
      <c r="I332" s="7"/>
      <c r="J332" s="7"/>
      <c r="K332" s="7"/>
      <c r="L332" s="7"/>
      <c r="M332" s="7"/>
      <c r="N332" s="7"/>
      <c r="O332" s="87"/>
      <c r="P332" s="7"/>
      <c r="Q332" s="7"/>
      <c r="R332" s="7"/>
      <c r="S332" s="7"/>
      <c r="T332" s="7"/>
      <c r="U332" s="7"/>
      <c r="V332" s="7"/>
      <c r="W332" s="7"/>
      <c r="X332" s="7"/>
      <c r="Y332" s="7"/>
      <c r="Z332" s="7"/>
      <c r="AA332" s="7"/>
      <c r="AB332" s="7"/>
      <c r="AC332" s="7"/>
      <c r="AD332" s="7"/>
    </row>
    <row r="333" spans="1:30" s="4" customFormat="1">
      <c r="A333" s="7"/>
      <c r="B333" s="7"/>
      <c r="C333" s="7"/>
      <c r="D333" s="7"/>
      <c r="E333" s="7"/>
      <c r="F333" s="7"/>
      <c r="G333" s="7"/>
      <c r="H333" s="7"/>
      <c r="I333" s="7"/>
      <c r="J333" s="7"/>
      <c r="K333" s="7"/>
      <c r="L333" s="7"/>
      <c r="M333" s="7"/>
      <c r="N333" s="7"/>
      <c r="O333" s="87"/>
      <c r="P333" s="7"/>
      <c r="Q333" s="7"/>
      <c r="R333" s="7"/>
      <c r="S333" s="7"/>
      <c r="T333" s="7"/>
      <c r="U333" s="7"/>
      <c r="V333" s="7"/>
      <c r="W333" s="7"/>
      <c r="X333" s="7"/>
      <c r="Y333" s="7"/>
      <c r="Z333" s="7"/>
      <c r="AA333" s="7"/>
      <c r="AB333" s="7"/>
      <c r="AC333" s="7"/>
      <c r="AD333" s="7"/>
    </row>
    <row r="334" spans="1:30" s="4" customFormat="1">
      <c r="A334" s="7"/>
      <c r="B334" s="7"/>
      <c r="C334" s="7"/>
      <c r="D334" s="7"/>
      <c r="E334" s="7"/>
      <c r="F334" s="7"/>
      <c r="G334" s="7"/>
      <c r="H334" s="7"/>
      <c r="I334" s="7"/>
      <c r="J334" s="7"/>
      <c r="K334" s="7"/>
      <c r="L334" s="7"/>
      <c r="M334" s="7"/>
      <c r="N334" s="7"/>
      <c r="O334" s="87"/>
      <c r="P334" s="7"/>
      <c r="Q334" s="7"/>
      <c r="R334" s="7"/>
      <c r="S334" s="7"/>
      <c r="T334" s="7"/>
      <c r="U334" s="7"/>
      <c r="V334" s="7"/>
      <c r="W334" s="7"/>
      <c r="X334" s="7"/>
      <c r="Y334" s="7"/>
      <c r="Z334" s="7"/>
      <c r="AA334" s="7"/>
      <c r="AB334" s="7"/>
      <c r="AC334" s="7"/>
      <c r="AD334" s="7"/>
    </row>
    <row r="335" spans="1:30" s="4" customFormat="1">
      <c r="A335" s="7"/>
      <c r="B335" s="7"/>
      <c r="C335" s="7"/>
      <c r="D335" s="7"/>
      <c r="E335" s="7"/>
      <c r="F335" s="7"/>
      <c r="G335" s="7"/>
      <c r="H335" s="7"/>
      <c r="I335" s="7"/>
      <c r="J335" s="7"/>
      <c r="K335" s="7"/>
      <c r="L335" s="7"/>
      <c r="M335" s="7"/>
      <c r="N335" s="7"/>
      <c r="O335" s="87"/>
      <c r="P335" s="7"/>
      <c r="Q335" s="7"/>
      <c r="R335" s="7"/>
      <c r="S335" s="7"/>
      <c r="T335" s="7"/>
      <c r="U335" s="7"/>
      <c r="V335" s="7"/>
      <c r="W335" s="7"/>
      <c r="X335" s="7"/>
      <c r="Y335" s="7"/>
      <c r="Z335" s="7"/>
      <c r="AA335" s="7"/>
      <c r="AB335" s="7"/>
      <c r="AC335" s="7"/>
      <c r="AD335" s="7"/>
    </row>
    <row r="336" spans="1:30" s="4" customFormat="1">
      <c r="A336" s="7"/>
      <c r="B336" s="7"/>
      <c r="C336" s="7"/>
      <c r="D336" s="7"/>
      <c r="E336" s="7"/>
      <c r="F336" s="7"/>
      <c r="G336" s="7"/>
      <c r="H336" s="7"/>
      <c r="I336" s="7"/>
      <c r="J336" s="7"/>
      <c r="K336" s="7"/>
      <c r="L336" s="7"/>
      <c r="M336" s="7"/>
      <c r="N336" s="7"/>
      <c r="O336" s="87"/>
      <c r="P336" s="7"/>
      <c r="Q336" s="7"/>
      <c r="R336" s="7"/>
      <c r="S336" s="7"/>
      <c r="T336" s="7"/>
      <c r="U336" s="7"/>
      <c r="V336" s="7"/>
      <c r="W336" s="7"/>
      <c r="X336" s="7"/>
      <c r="Y336" s="7"/>
      <c r="Z336" s="7"/>
      <c r="AA336" s="7"/>
      <c r="AB336" s="7"/>
      <c r="AC336" s="7"/>
      <c r="AD336" s="7"/>
    </row>
    <row r="337" spans="1:30" s="4" customFormat="1">
      <c r="A337" s="7"/>
      <c r="B337" s="7"/>
      <c r="C337" s="7"/>
      <c r="D337" s="7"/>
      <c r="E337" s="7"/>
      <c r="F337" s="7"/>
      <c r="G337" s="7"/>
      <c r="H337" s="7"/>
      <c r="I337" s="7"/>
      <c r="J337" s="7"/>
      <c r="K337" s="7"/>
      <c r="L337" s="7"/>
      <c r="M337" s="7"/>
      <c r="N337" s="7"/>
      <c r="O337" s="87"/>
      <c r="P337" s="7"/>
      <c r="Q337" s="7"/>
      <c r="R337" s="7"/>
      <c r="S337" s="7"/>
      <c r="T337" s="7"/>
      <c r="U337" s="7"/>
      <c r="V337" s="7"/>
      <c r="W337" s="7"/>
      <c r="X337" s="7"/>
      <c r="Y337" s="7"/>
      <c r="Z337" s="7"/>
      <c r="AA337" s="7"/>
      <c r="AB337" s="7"/>
      <c r="AC337" s="7"/>
      <c r="AD337" s="7"/>
    </row>
    <row r="338" spans="1:30" s="4" customFormat="1">
      <c r="A338" s="7"/>
      <c r="B338" s="7"/>
      <c r="C338" s="7"/>
      <c r="D338" s="7"/>
      <c r="E338" s="7"/>
      <c r="F338" s="7"/>
      <c r="G338" s="7"/>
      <c r="H338" s="7"/>
      <c r="I338" s="7"/>
      <c r="J338" s="7"/>
      <c r="K338" s="7"/>
      <c r="L338" s="7"/>
      <c r="M338" s="7"/>
      <c r="N338" s="7"/>
      <c r="O338" s="87"/>
      <c r="P338" s="7"/>
      <c r="Q338" s="7"/>
      <c r="R338" s="7"/>
      <c r="S338" s="7"/>
      <c r="T338" s="7"/>
      <c r="U338" s="7"/>
      <c r="V338" s="7"/>
      <c r="W338" s="7"/>
      <c r="X338" s="7"/>
      <c r="Y338" s="7"/>
      <c r="Z338" s="7"/>
      <c r="AA338" s="7"/>
      <c r="AB338" s="7"/>
      <c r="AC338" s="7"/>
      <c r="AD338" s="7"/>
    </row>
    <row r="339" spans="1:30" s="4" customFormat="1">
      <c r="A339" s="7"/>
      <c r="B339" s="7"/>
      <c r="C339" s="7"/>
      <c r="D339" s="7"/>
      <c r="E339" s="7"/>
      <c r="F339" s="7"/>
      <c r="G339" s="7"/>
      <c r="H339" s="7"/>
      <c r="I339" s="7"/>
      <c r="J339" s="7"/>
      <c r="K339" s="7"/>
      <c r="L339" s="7"/>
      <c r="M339" s="7"/>
      <c r="N339" s="7"/>
      <c r="O339" s="87"/>
      <c r="P339" s="7"/>
      <c r="Q339" s="7"/>
      <c r="R339" s="7"/>
      <c r="S339" s="7"/>
      <c r="T339" s="7"/>
      <c r="U339" s="7"/>
      <c r="V339" s="7"/>
      <c r="W339" s="7"/>
      <c r="X339" s="7"/>
      <c r="Y339" s="7"/>
      <c r="Z339" s="7"/>
      <c r="AA339" s="7"/>
      <c r="AB339" s="7"/>
      <c r="AC339" s="7"/>
      <c r="AD339" s="7"/>
    </row>
    <row r="340" spans="1:30" s="4" customFormat="1">
      <c r="A340" s="7"/>
      <c r="B340" s="7"/>
      <c r="C340" s="7"/>
      <c r="D340" s="7"/>
      <c r="E340" s="7"/>
      <c r="F340" s="7"/>
      <c r="G340" s="7"/>
      <c r="H340" s="7"/>
      <c r="I340" s="7"/>
      <c r="J340" s="7"/>
      <c r="K340" s="7"/>
      <c r="L340" s="7"/>
      <c r="M340" s="7"/>
      <c r="N340" s="7"/>
      <c r="O340" s="87"/>
      <c r="P340" s="7"/>
      <c r="Q340" s="7"/>
      <c r="R340" s="7"/>
      <c r="S340" s="7"/>
      <c r="T340" s="7"/>
      <c r="U340" s="7"/>
      <c r="V340" s="7"/>
      <c r="W340" s="7"/>
      <c r="X340" s="7"/>
      <c r="Y340" s="7"/>
      <c r="Z340" s="7"/>
      <c r="AA340" s="7"/>
      <c r="AB340" s="7"/>
      <c r="AC340" s="7"/>
      <c r="AD340" s="7"/>
    </row>
    <row r="341" spans="1:30" s="4" customFormat="1">
      <c r="A341" s="7"/>
      <c r="B341" s="7"/>
      <c r="C341" s="7"/>
      <c r="D341" s="7"/>
      <c r="E341" s="7"/>
      <c r="F341" s="7"/>
      <c r="G341" s="7"/>
      <c r="H341" s="7"/>
      <c r="I341" s="7"/>
      <c r="J341" s="7"/>
      <c r="K341" s="7"/>
      <c r="L341" s="7"/>
      <c r="M341" s="7"/>
      <c r="N341" s="7"/>
      <c r="O341" s="87"/>
      <c r="P341" s="7"/>
      <c r="Q341" s="7"/>
      <c r="R341" s="7"/>
      <c r="S341" s="7"/>
      <c r="T341" s="7"/>
      <c r="U341" s="7"/>
      <c r="V341" s="7"/>
      <c r="W341" s="7"/>
      <c r="X341" s="7"/>
      <c r="Y341" s="7"/>
      <c r="Z341" s="7"/>
      <c r="AA341" s="7"/>
      <c r="AB341" s="7"/>
      <c r="AC341" s="7"/>
      <c r="AD341" s="7"/>
    </row>
    <row r="342" spans="1:30" s="4" customFormat="1">
      <c r="A342" s="7"/>
      <c r="B342" s="7"/>
      <c r="C342" s="7"/>
      <c r="D342" s="7"/>
      <c r="E342" s="7"/>
      <c r="F342" s="7"/>
      <c r="G342" s="7"/>
      <c r="H342" s="7"/>
      <c r="I342" s="7"/>
      <c r="J342" s="7"/>
      <c r="K342" s="7"/>
      <c r="L342" s="7"/>
      <c r="M342" s="7"/>
      <c r="N342" s="7"/>
      <c r="O342" s="87"/>
      <c r="P342" s="7"/>
      <c r="Q342" s="7"/>
      <c r="R342" s="7"/>
      <c r="S342" s="7"/>
      <c r="T342" s="7"/>
      <c r="U342" s="7"/>
      <c r="V342" s="7"/>
      <c r="W342" s="7"/>
      <c r="X342" s="7"/>
      <c r="Y342" s="7"/>
      <c r="Z342" s="7"/>
      <c r="AA342" s="7"/>
      <c r="AB342" s="7"/>
      <c r="AC342" s="7"/>
      <c r="AD342" s="7"/>
    </row>
    <row r="343" spans="1:30" s="4" customFormat="1">
      <c r="A343" s="7"/>
      <c r="B343" s="7"/>
      <c r="C343" s="7"/>
      <c r="D343" s="7"/>
      <c r="E343" s="7"/>
      <c r="F343" s="7"/>
      <c r="G343" s="7"/>
      <c r="H343" s="7"/>
      <c r="I343" s="7"/>
      <c r="J343" s="7"/>
      <c r="K343" s="7"/>
      <c r="L343" s="7"/>
      <c r="M343" s="7"/>
      <c r="N343" s="7"/>
      <c r="O343" s="87"/>
      <c r="P343" s="7"/>
      <c r="Q343" s="7"/>
      <c r="R343" s="7"/>
      <c r="S343" s="7"/>
      <c r="T343" s="7"/>
      <c r="U343" s="7"/>
      <c r="V343" s="7"/>
      <c r="W343" s="7"/>
      <c r="X343" s="7"/>
      <c r="Y343" s="7"/>
      <c r="Z343" s="7"/>
      <c r="AA343" s="7"/>
      <c r="AB343" s="7"/>
      <c r="AC343" s="7"/>
      <c r="AD343" s="7"/>
    </row>
    <row r="344" spans="1:30" s="4" customFormat="1">
      <c r="A344" s="7"/>
      <c r="B344" s="7"/>
      <c r="C344" s="7"/>
      <c r="D344" s="7"/>
      <c r="E344" s="7"/>
      <c r="F344" s="7"/>
      <c r="G344" s="7"/>
      <c r="H344" s="7"/>
      <c r="I344" s="7"/>
      <c r="J344" s="7"/>
      <c r="K344" s="7"/>
      <c r="L344" s="7"/>
      <c r="M344" s="7"/>
      <c r="N344" s="7"/>
      <c r="O344" s="87"/>
      <c r="P344" s="7"/>
      <c r="Q344" s="7"/>
      <c r="R344" s="7"/>
      <c r="S344" s="7"/>
      <c r="T344" s="7"/>
      <c r="U344" s="7"/>
      <c r="V344" s="7"/>
      <c r="W344" s="7"/>
      <c r="X344" s="7"/>
      <c r="Y344" s="7"/>
      <c r="Z344" s="7"/>
      <c r="AA344" s="7"/>
      <c r="AB344" s="7"/>
      <c r="AC344" s="7"/>
      <c r="AD344" s="7"/>
    </row>
    <row r="345" spans="1:30" s="4" customFormat="1">
      <c r="A345" s="7"/>
      <c r="B345" s="7"/>
      <c r="C345" s="7"/>
      <c r="D345" s="7"/>
      <c r="E345" s="7"/>
      <c r="F345" s="7"/>
      <c r="G345" s="7"/>
      <c r="H345" s="7"/>
      <c r="I345" s="7"/>
      <c r="J345" s="7"/>
      <c r="K345" s="7"/>
      <c r="L345" s="7"/>
      <c r="M345" s="7"/>
      <c r="N345" s="7"/>
      <c r="O345" s="87"/>
      <c r="P345" s="7"/>
      <c r="Q345" s="7"/>
      <c r="R345" s="7"/>
      <c r="S345" s="7"/>
      <c r="T345" s="7"/>
      <c r="U345" s="7"/>
      <c r="V345" s="7"/>
      <c r="W345" s="7"/>
      <c r="X345" s="7"/>
      <c r="Y345" s="7"/>
      <c r="Z345" s="7"/>
      <c r="AA345" s="7"/>
      <c r="AB345" s="7"/>
      <c r="AC345" s="7"/>
      <c r="AD345" s="7"/>
    </row>
    <row r="346" spans="1:30" s="4" customFormat="1">
      <c r="A346" s="7"/>
      <c r="B346" s="7"/>
      <c r="C346" s="7"/>
      <c r="D346" s="7"/>
      <c r="E346" s="7"/>
      <c r="F346" s="7"/>
      <c r="G346" s="7"/>
      <c r="H346" s="7"/>
      <c r="I346" s="7"/>
      <c r="J346" s="7"/>
      <c r="K346" s="7"/>
      <c r="L346" s="7"/>
      <c r="M346" s="7"/>
      <c r="N346" s="7"/>
      <c r="O346" s="87"/>
      <c r="P346" s="7"/>
      <c r="Q346" s="7"/>
      <c r="R346" s="7"/>
      <c r="S346" s="7"/>
      <c r="T346" s="7"/>
      <c r="U346" s="7"/>
      <c r="V346" s="7"/>
      <c r="W346" s="7"/>
      <c r="X346" s="7"/>
      <c r="Y346" s="7"/>
      <c r="Z346" s="7"/>
      <c r="AA346" s="7"/>
      <c r="AB346" s="7"/>
      <c r="AC346" s="7"/>
      <c r="AD346" s="7"/>
    </row>
    <row r="347" spans="1:30" s="4" customFormat="1">
      <c r="A347" s="7"/>
      <c r="B347" s="7"/>
      <c r="C347" s="7"/>
      <c r="D347" s="7"/>
      <c r="E347" s="7"/>
      <c r="F347" s="7"/>
      <c r="G347" s="7"/>
      <c r="H347" s="7"/>
      <c r="I347" s="7"/>
      <c r="J347" s="7"/>
      <c r="K347" s="7"/>
      <c r="L347" s="7"/>
      <c r="M347" s="7"/>
      <c r="N347" s="7"/>
      <c r="O347" s="87"/>
      <c r="P347" s="7"/>
      <c r="Q347" s="7"/>
      <c r="R347" s="7"/>
      <c r="S347" s="7"/>
      <c r="T347" s="7"/>
      <c r="U347" s="7"/>
      <c r="V347" s="7"/>
      <c r="W347" s="7"/>
      <c r="X347" s="7"/>
      <c r="Y347" s="7"/>
      <c r="Z347" s="7"/>
      <c r="AA347" s="7"/>
      <c r="AB347" s="7"/>
      <c r="AC347" s="7"/>
      <c r="AD347" s="7"/>
    </row>
    <row r="348" spans="1:30" s="4" customFormat="1">
      <c r="A348" s="7"/>
      <c r="B348" s="7"/>
      <c r="C348" s="7"/>
      <c r="D348" s="7"/>
      <c r="E348" s="7"/>
      <c r="F348" s="7"/>
      <c r="G348" s="7"/>
      <c r="H348" s="7"/>
      <c r="I348" s="7"/>
      <c r="J348" s="7"/>
      <c r="K348" s="7"/>
      <c r="L348" s="7"/>
      <c r="M348" s="7"/>
      <c r="N348" s="7"/>
      <c r="O348" s="87"/>
      <c r="P348" s="7"/>
      <c r="Q348" s="7"/>
      <c r="R348" s="7"/>
      <c r="S348" s="7"/>
      <c r="T348" s="7"/>
      <c r="U348" s="7"/>
      <c r="V348" s="7"/>
      <c r="W348" s="7"/>
      <c r="X348" s="7"/>
      <c r="Y348" s="7"/>
      <c r="Z348" s="7"/>
      <c r="AA348" s="7"/>
      <c r="AB348" s="7"/>
      <c r="AC348" s="7"/>
      <c r="AD348" s="7"/>
    </row>
    <row r="349" spans="1:30" s="4" customFormat="1">
      <c r="A349" s="7"/>
      <c r="B349" s="7"/>
      <c r="C349" s="7"/>
      <c r="D349" s="7"/>
      <c r="E349" s="7"/>
      <c r="F349" s="7"/>
      <c r="G349" s="7"/>
      <c r="H349" s="7"/>
      <c r="I349" s="7"/>
      <c r="J349" s="7"/>
      <c r="K349" s="7"/>
      <c r="L349" s="7"/>
      <c r="M349" s="7"/>
      <c r="N349" s="7"/>
      <c r="O349" s="87"/>
      <c r="P349" s="7"/>
      <c r="Q349" s="7"/>
      <c r="R349" s="7"/>
      <c r="S349" s="7"/>
      <c r="T349" s="7"/>
      <c r="U349" s="7"/>
      <c r="V349" s="7"/>
      <c r="W349" s="7"/>
      <c r="X349" s="7"/>
      <c r="Y349" s="7"/>
      <c r="Z349" s="7"/>
      <c r="AA349" s="7"/>
      <c r="AB349" s="7"/>
      <c r="AC349" s="7"/>
      <c r="AD349" s="7"/>
    </row>
    <row r="350" spans="1:30" s="4" customFormat="1">
      <c r="A350" s="7"/>
      <c r="B350" s="7"/>
      <c r="C350" s="7"/>
      <c r="D350" s="7"/>
      <c r="E350" s="7"/>
      <c r="F350" s="7"/>
      <c r="G350" s="7"/>
      <c r="H350" s="7"/>
      <c r="I350" s="7"/>
      <c r="J350" s="7"/>
      <c r="K350" s="7"/>
      <c r="L350" s="7"/>
      <c r="M350" s="7"/>
      <c r="N350" s="7"/>
      <c r="O350" s="87"/>
      <c r="P350" s="7"/>
      <c r="Q350" s="7"/>
      <c r="R350" s="7"/>
      <c r="S350" s="7"/>
      <c r="T350" s="7"/>
      <c r="U350" s="7"/>
      <c r="V350" s="7"/>
      <c r="W350" s="7"/>
      <c r="X350" s="7"/>
      <c r="Y350" s="7"/>
      <c r="Z350" s="7"/>
      <c r="AA350" s="7"/>
      <c r="AB350" s="7"/>
      <c r="AC350" s="7"/>
      <c r="AD350" s="7"/>
    </row>
    <row r="351" spans="1:30" s="4" customFormat="1">
      <c r="A351" s="7"/>
      <c r="B351" s="7"/>
      <c r="C351" s="7"/>
      <c r="D351" s="7"/>
      <c r="E351" s="7"/>
      <c r="F351" s="7"/>
      <c r="G351" s="7"/>
      <c r="H351" s="7"/>
      <c r="I351" s="7"/>
      <c r="J351" s="7"/>
      <c r="K351" s="7"/>
      <c r="L351" s="7"/>
      <c r="M351" s="7"/>
      <c r="N351" s="7"/>
      <c r="O351" s="87"/>
      <c r="P351" s="7"/>
      <c r="Q351" s="7"/>
      <c r="R351" s="7"/>
      <c r="S351" s="7"/>
      <c r="T351" s="7"/>
      <c r="U351" s="7"/>
      <c r="V351" s="7"/>
      <c r="W351" s="7"/>
      <c r="X351" s="7"/>
      <c r="Y351" s="7"/>
      <c r="Z351" s="7"/>
      <c r="AA351" s="7"/>
      <c r="AB351" s="7"/>
      <c r="AC351" s="7"/>
      <c r="AD351" s="7"/>
    </row>
    <row r="352" spans="1:30" s="4" customFormat="1">
      <c r="A352" s="7"/>
      <c r="B352" s="7"/>
      <c r="C352" s="7"/>
      <c r="D352" s="7"/>
      <c r="E352" s="7"/>
      <c r="F352" s="7"/>
      <c r="G352" s="7"/>
      <c r="H352" s="7"/>
      <c r="I352" s="7"/>
      <c r="J352" s="7"/>
      <c r="K352" s="7"/>
      <c r="L352" s="7"/>
      <c r="M352" s="7"/>
      <c r="N352" s="7"/>
      <c r="O352" s="87"/>
      <c r="P352" s="7"/>
      <c r="Q352" s="7"/>
      <c r="R352" s="7"/>
      <c r="S352" s="7"/>
      <c r="T352" s="7"/>
      <c r="U352" s="7"/>
      <c r="V352" s="7"/>
      <c r="W352" s="7"/>
      <c r="X352" s="7"/>
      <c r="Y352" s="7"/>
      <c r="Z352" s="7"/>
      <c r="AA352" s="7"/>
      <c r="AB352" s="7"/>
      <c r="AC352" s="7"/>
      <c r="AD352" s="7"/>
    </row>
    <row r="353" spans="1:30" s="4" customFormat="1">
      <c r="A353" s="7"/>
      <c r="B353" s="7"/>
      <c r="C353" s="7"/>
      <c r="D353" s="7"/>
      <c r="E353" s="7"/>
      <c r="F353" s="7"/>
      <c r="G353" s="7"/>
      <c r="H353" s="7"/>
      <c r="I353" s="7"/>
      <c r="J353" s="7"/>
      <c r="K353" s="7"/>
      <c r="L353" s="7"/>
      <c r="M353" s="7"/>
      <c r="N353" s="7"/>
      <c r="O353" s="87"/>
      <c r="P353" s="7"/>
      <c r="Q353" s="7"/>
      <c r="R353" s="7"/>
      <c r="S353" s="7"/>
      <c r="T353" s="7"/>
      <c r="U353" s="7"/>
      <c r="V353" s="7"/>
      <c r="W353" s="7"/>
      <c r="X353" s="7"/>
      <c r="Y353" s="7"/>
      <c r="Z353" s="7"/>
      <c r="AA353" s="7"/>
      <c r="AB353" s="7"/>
      <c r="AC353" s="7"/>
      <c r="AD353" s="7"/>
    </row>
    <row r="354" spans="1:30" s="4" customFormat="1">
      <c r="A354" s="7"/>
      <c r="B354" s="7"/>
      <c r="C354" s="7"/>
      <c r="D354" s="7"/>
      <c r="E354" s="7"/>
      <c r="F354" s="7"/>
      <c r="G354" s="7"/>
      <c r="H354" s="7"/>
      <c r="I354" s="7"/>
      <c r="J354" s="7"/>
      <c r="K354" s="7"/>
      <c r="L354" s="7"/>
      <c r="M354" s="7"/>
      <c r="N354" s="7"/>
      <c r="O354" s="87"/>
      <c r="P354" s="7"/>
      <c r="Q354" s="7"/>
      <c r="R354" s="7"/>
      <c r="S354" s="7"/>
      <c r="T354" s="7"/>
      <c r="U354" s="7"/>
      <c r="V354" s="7"/>
      <c r="W354" s="7"/>
      <c r="X354" s="7"/>
      <c r="Y354" s="7"/>
      <c r="Z354" s="7"/>
      <c r="AA354" s="7"/>
      <c r="AB354" s="7"/>
      <c r="AC354" s="7"/>
      <c r="AD354" s="7"/>
    </row>
    <row r="355" spans="1:30" s="4" customFormat="1">
      <c r="A355" s="7"/>
      <c r="B355" s="7"/>
      <c r="C355" s="7"/>
      <c r="D355" s="7"/>
      <c r="E355" s="7"/>
      <c r="F355" s="7"/>
      <c r="G355" s="7"/>
      <c r="H355" s="7"/>
      <c r="I355" s="7"/>
      <c r="J355" s="7"/>
      <c r="K355" s="7"/>
      <c r="L355" s="7"/>
      <c r="M355" s="7"/>
      <c r="N355" s="7"/>
      <c r="O355" s="87"/>
      <c r="P355" s="7"/>
      <c r="Q355" s="7"/>
      <c r="R355" s="7"/>
      <c r="S355" s="7"/>
      <c r="T355" s="7"/>
      <c r="U355" s="7"/>
      <c r="V355" s="7"/>
      <c r="W355" s="7"/>
      <c r="X355" s="7"/>
      <c r="Y355" s="7"/>
      <c r="Z355" s="7"/>
      <c r="AA355" s="7"/>
      <c r="AB355" s="7"/>
      <c r="AC355" s="7"/>
      <c r="AD355" s="7"/>
    </row>
    <row r="356" spans="1:30" s="4" customFormat="1">
      <c r="A356" s="7"/>
      <c r="B356" s="7"/>
      <c r="C356" s="7"/>
      <c r="D356" s="7"/>
      <c r="E356" s="7"/>
      <c r="F356" s="7"/>
      <c r="G356" s="7"/>
      <c r="H356" s="7"/>
      <c r="I356" s="7"/>
      <c r="J356" s="7"/>
      <c r="K356" s="7"/>
      <c r="L356" s="7"/>
      <c r="M356" s="7"/>
      <c r="N356" s="7"/>
      <c r="O356" s="87"/>
      <c r="P356" s="7"/>
      <c r="Q356" s="7"/>
      <c r="R356" s="7"/>
      <c r="S356" s="7"/>
      <c r="T356" s="7"/>
      <c r="U356" s="7"/>
      <c r="V356" s="7"/>
      <c r="W356" s="7"/>
      <c r="X356" s="7"/>
      <c r="Y356" s="7"/>
      <c r="Z356" s="7"/>
      <c r="AA356" s="7"/>
      <c r="AB356" s="7"/>
      <c r="AC356" s="7"/>
      <c r="AD356" s="7"/>
    </row>
    <row r="357" spans="1:30" s="4" customFormat="1">
      <c r="A357" s="7"/>
      <c r="B357" s="7"/>
      <c r="C357" s="7"/>
      <c r="D357" s="7"/>
      <c r="E357" s="7"/>
      <c r="F357" s="7"/>
      <c r="G357" s="7"/>
      <c r="H357" s="7"/>
      <c r="I357" s="7"/>
      <c r="J357" s="7"/>
      <c r="K357" s="7"/>
      <c r="L357" s="7"/>
      <c r="M357" s="7"/>
      <c r="N357" s="7"/>
      <c r="O357" s="87"/>
      <c r="P357" s="7"/>
      <c r="Q357" s="7"/>
      <c r="R357" s="7"/>
      <c r="S357" s="7"/>
      <c r="T357" s="7"/>
      <c r="U357" s="7"/>
      <c r="V357" s="7"/>
      <c r="W357" s="7"/>
      <c r="X357" s="7"/>
      <c r="Y357" s="7"/>
      <c r="Z357" s="7"/>
      <c r="AA357" s="7"/>
      <c r="AB357" s="7"/>
      <c r="AC357" s="7"/>
      <c r="AD357" s="7"/>
    </row>
    <row r="358" spans="1:30" s="4" customFormat="1">
      <c r="A358" s="7"/>
      <c r="B358" s="7"/>
      <c r="C358" s="7"/>
      <c r="D358" s="7"/>
      <c r="E358" s="7"/>
      <c r="F358" s="7"/>
      <c r="G358" s="7"/>
      <c r="H358" s="7"/>
      <c r="I358" s="7"/>
      <c r="J358" s="7"/>
      <c r="K358" s="7"/>
      <c r="L358" s="7"/>
      <c r="M358" s="7"/>
      <c r="N358" s="7"/>
      <c r="O358" s="87"/>
      <c r="P358" s="7"/>
      <c r="Q358" s="7"/>
      <c r="R358" s="7"/>
      <c r="S358" s="7"/>
      <c r="T358" s="7"/>
      <c r="U358" s="7"/>
      <c r="V358" s="7"/>
      <c r="W358" s="7"/>
      <c r="X358" s="7"/>
      <c r="Y358" s="7"/>
      <c r="Z358" s="7"/>
      <c r="AA358" s="7"/>
      <c r="AB358" s="7"/>
      <c r="AC358" s="7"/>
      <c r="AD358" s="7"/>
    </row>
    <row r="359" spans="1:30" s="4" customFormat="1">
      <c r="A359" s="7"/>
      <c r="B359" s="7"/>
      <c r="C359" s="7"/>
      <c r="D359" s="7"/>
      <c r="E359" s="7"/>
      <c r="F359" s="7"/>
      <c r="G359" s="7"/>
      <c r="H359" s="7"/>
      <c r="I359" s="7"/>
      <c r="J359" s="7"/>
      <c r="K359" s="7"/>
      <c r="L359" s="7"/>
      <c r="M359" s="7"/>
      <c r="N359" s="7"/>
      <c r="O359" s="87"/>
      <c r="P359" s="7"/>
      <c r="Q359" s="7"/>
      <c r="R359" s="7"/>
      <c r="S359" s="7"/>
      <c r="T359" s="7"/>
      <c r="U359" s="7"/>
      <c r="V359" s="7"/>
      <c r="W359" s="7"/>
      <c r="X359" s="7"/>
      <c r="Y359" s="7"/>
      <c r="Z359" s="7"/>
      <c r="AA359" s="7"/>
      <c r="AB359" s="7"/>
      <c r="AC359" s="7"/>
      <c r="AD359" s="7"/>
    </row>
    <row r="360" spans="1:30" s="4" customFormat="1">
      <c r="A360" s="7"/>
      <c r="B360" s="7"/>
      <c r="C360" s="7"/>
      <c r="D360" s="7"/>
      <c r="E360" s="7"/>
      <c r="F360" s="7"/>
      <c r="G360" s="7"/>
      <c r="H360" s="7"/>
      <c r="I360" s="7"/>
      <c r="J360" s="7"/>
      <c r="K360" s="7"/>
      <c r="L360" s="7"/>
      <c r="M360" s="7"/>
      <c r="N360" s="7"/>
      <c r="O360" s="87"/>
      <c r="P360" s="7"/>
      <c r="Q360" s="7"/>
      <c r="R360" s="7"/>
      <c r="S360" s="7"/>
      <c r="T360" s="7"/>
      <c r="U360" s="7"/>
      <c r="V360" s="7"/>
      <c r="W360" s="7"/>
      <c r="X360" s="7"/>
      <c r="Y360" s="7"/>
      <c r="Z360" s="7"/>
      <c r="AA360" s="7"/>
      <c r="AB360" s="7"/>
      <c r="AC360" s="7"/>
      <c r="AD360" s="7"/>
    </row>
    <row r="361" spans="1:30" s="4" customFormat="1">
      <c r="A361" s="7"/>
      <c r="B361" s="7"/>
      <c r="C361" s="7"/>
      <c r="D361" s="7"/>
      <c r="E361" s="7"/>
      <c r="F361" s="7"/>
      <c r="G361" s="7"/>
      <c r="H361" s="7"/>
      <c r="I361" s="7"/>
      <c r="J361" s="7"/>
      <c r="K361" s="7"/>
      <c r="L361" s="7"/>
      <c r="M361" s="7"/>
      <c r="N361" s="7"/>
      <c r="O361" s="87"/>
      <c r="P361" s="7"/>
      <c r="Q361" s="7"/>
      <c r="R361" s="7"/>
      <c r="S361" s="7"/>
      <c r="T361" s="7"/>
      <c r="U361" s="7"/>
      <c r="V361" s="7"/>
      <c r="W361" s="7"/>
      <c r="X361" s="7"/>
      <c r="Y361" s="7"/>
      <c r="Z361" s="7"/>
      <c r="AA361" s="7"/>
      <c r="AB361" s="7"/>
      <c r="AC361" s="7"/>
      <c r="AD361" s="7"/>
    </row>
    <row r="362" spans="1:30" s="4" customFormat="1">
      <c r="A362" s="7"/>
      <c r="B362" s="7"/>
      <c r="C362" s="7"/>
      <c r="D362" s="7"/>
      <c r="E362" s="7"/>
      <c r="F362" s="7"/>
      <c r="G362" s="7"/>
      <c r="H362" s="7"/>
      <c r="I362" s="7"/>
      <c r="J362" s="7"/>
      <c r="K362" s="7"/>
      <c r="L362" s="7"/>
      <c r="M362" s="7"/>
      <c r="N362" s="7"/>
      <c r="O362" s="87"/>
      <c r="P362" s="7"/>
      <c r="Q362" s="7"/>
      <c r="R362" s="7"/>
      <c r="S362" s="7"/>
      <c r="T362" s="7"/>
      <c r="U362" s="7"/>
      <c r="V362" s="7"/>
      <c r="W362" s="7"/>
      <c r="X362" s="7"/>
      <c r="Y362" s="7"/>
      <c r="Z362" s="7"/>
      <c r="AA362" s="7"/>
      <c r="AB362" s="7"/>
      <c r="AC362" s="7"/>
      <c r="AD362" s="7"/>
    </row>
    <row r="363" spans="1:30" s="4" customFormat="1">
      <c r="A363" s="7"/>
      <c r="B363" s="7"/>
      <c r="C363" s="7"/>
      <c r="D363" s="7"/>
      <c r="E363" s="7"/>
      <c r="F363" s="7"/>
      <c r="G363" s="7"/>
      <c r="H363" s="7"/>
      <c r="I363" s="7"/>
      <c r="J363" s="7"/>
      <c r="K363" s="7"/>
      <c r="L363" s="7"/>
      <c r="M363" s="7"/>
      <c r="N363" s="7"/>
      <c r="O363" s="87"/>
      <c r="P363" s="7"/>
      <c r="Q363" s="7"/>
      <c r="R363" s="7"/>
      <c r="S363" s="7"/>
      <c r="T363" s="7"/>
      <c r="U363" s="7"/>
      <c r="V363" s="7"/>
      <c r="W363" s="7"/>
      <c r="X363" s="7"/>
      <c r="Y363" s="7"/>
      <c r="Z363" s="7"/>
      <c r="AA363" s="7"/>
      <c r="AB363" s="7"/>
      <c r="AC363" s="7"/>
      <c r="AD363" s="7"/>
    </row>
    <row r="364" spans="1:30" s="4" customFormat="1">
      <c r="A364" s="7"/>
      <c r="B364" s="7"/>
      <c r="C364" s="7"/>
      <c r="D364" s="7"/>
      <c r="E364" s="7"/>
      <c r="F364" s="7"/>
      <c r="G364" s="7"/>
      <c r="H364" s="7"/>
      <c r="I364" s="7"/>
      <c r="J364" s="7"/>
      <c r="K364" s="7"/>
      <c r="L364" s="7"/>
      <c r="M364" s="7"/>
      <c r="N364" s="7"/>
      <c r="O364" s="87"/>
      <c r="P364" s="7"/>
      <c r="Q364" s="7"/>
      <c r="R364" s="7"/>
      <c r="S364" s="7"/>
      <c r="T364" s="7"/>
      <c r="U364" s="7"/>
      <c r="V364" s="7"/>
      <c r="W364" s="7"/>
      <c r="X364" s="7"/>
      <c r="Y364" s="7"/>
      <c r="Z364" s="7"/>
      <c r="AA364" s="7"/>
      <c r="AB364" s="7"/>
      <c r="AC364" s="7"/>
      <c r="AD364" s="7"/>
    </row>
    <row r="365" spans="1:30" s="4" customFormat="1">
      <c r="A365" s="7"/>
      <c r="B365" s="7"/>
      <c r="C365" s="7"/>
      <c r="D365" s="7"/>
      <c r="E365" s="7"/>
      <c r="F365" s="7"/>
      <c r="G365" s="7"/>
      <c r="H365" s="7"/>
      <c r="I365" s="7"/>
      <c r="J365" s="7"/>
      <c r="K365" s="7"/>
      <c r="L365" s="7"/>
      <c r="M365" s="7"/>
      <c r="N365" s="7"/>
      <c r="O365" s="87"/>
      <c r="P365" s="7"/>
      <c r="Q365" s="7"/>
      <c r="R365" s="7"/>
      <c r="S365" s="7"/>
      <c r="T365" s="7"/>
      <c r="U365" s="7"/>
      <c r="V365" s="7"/>
      <c r="W365" s="7"/>
      <c r="X365" s="7"/>
      <c r="Y365" s="7"/>
      <c r="Z365" s="7"/>
      <c r="AA365" s="7"/>
      <c r="AB365" s="7"/>
      <c r="AC365" s="7"/>
      <c r="AD365" s="7"/>
    </row>
    <row r="366" spans="1:30" s="4" customFormat="1">
      <c r="A366" s="7"/>
      <c r="B366" s="7"/>
      <c r="C366" s="7"/>
      <c r="D366" s="7"/>
      <c r="E366" s="7"/>
      <c r="F366" s="7"/>
      <c r="G366" s="7"/>
      <c r="H366" s="7"/>
      <c r="I366" s="7"/>
      <c r="J366" s="7"/>
      <c r="K366" s="7"/>
      <c r="L366" s="7"/>
      <c r="M366" s="7"/>
      <c r="N366" s="7"/>
      <c r="O366" s="87"/>
      <c r="P366" s="7"/>
      <c r="Q366" s="7"/>
      <c r="R366" s="7"/>
      <c r="S366" s="7"/>
      <c r="T366" s="7"/>
      <c r="U366" s="7"/>
      <c r="V366" s="7"/>
      <c r="W366" s="7"/>
      <c r="X366" s="7"/>
      <c r="Y366" s="7"/>
      <c r="Z366" s="7"/>
      <c r="AA366" s="7"/>
      <c r="AB366" s="7"/>
      <c r="AC366" s="7"/>
      <c r="AD366" s="7"/>
    </row>
    <row r="367" spans="1:30" s="4" customFormat="1">
      <c r="A367" s="7"/>
      <c r="B367" s="7"/>
      <c r="C367" s="7"/>
      <c r="D367" s="7"/>
      <c r="E367" s="7"/>
      <c r="F367" s="7"/>
      <c r="G367" s="7"/>
      <c r="H367" s="7"/>
      <c r="I367" s="7"/>
      <c r="J367" s="7"/>
      <c r="K367" s="7"/>
      <c r="L367" s="7"/>
      <c r="M367" s="7"/>
      <c r="N367" s="7"/>
      <c r="O367" s="87"/>
      <c r="P367" s="7"/>
      <c r="Q367" s="7"/>
      <c r="R367" s="7"/>
      <c r="S367" s="7"/>
      <c r="T367" s="7"/>
      <c r="U367" s="7"/>
      <c r="V367" s="7"/>
      <c r="W367" s="7"/>
      <c r="X367" s="7"/>
      <c r="Y367" s="7"/>
      <c r="Z367" s="7"/>
      <c r="AA367" s="7"/>
      <c r="AB367" s="7"/>
      <c r="AC367" s="7"/>
      <c r="AD367" s="7"/>
    </row>
    <row r="368" spans="1:30" s="4" customFormat="1">
      <c r="A368" s="7"/>
      <c r="B368" s="7"/>
      <c r="C368" s="7"/>
      <c r="D368" s="7"/>
      <c r="E368" s="7"/>
      <c r="F368" s="7"/>
      <c r="G368" s="7"/>
      <c r="H368" s="7"/>
      <c r="I368" s="7"/>
      <c r="J368" s="7"/>
      <c r="K368" s="7"/>
      <c r="L368" s="7"/>
      <c r="M368" s="7"/>
      <c r="N368" s="7"/>
      <c r="O368" s="87"/>
      <c r="P368" s="7"/>
      <c r="Q368" s="7"/>
      <c r="R368" s="7"/>
      <c r="S368" s="7"/>
      <c r="T368" s="7"/>
      <c r="U368" s="7"/>
      <c r="V368" s="7"/>
      <c r="W368" s="7"/>
      <c r="X368" s="7"/>
      <c r="Y368" s="7"/>
      <c r="Z368" s="7"/>
      <c r="AA368" s="7"/>
      <c r="AB368" s="7"/>
      <c r="AC368" s="7"/>
      <c r="AD368" s="7"/>
    </row>
    <row r="369" spans="1:30" s="4" customFormat="1">
      <c r="A369" s="7"/>
      <c r="B369" s="7"/>
      <c r="C369" s="7"/>
      <c r="D369" s="7"/>
      <c r="E369" s="7"/>
      <c r="F369" s="7"/>
      <c r="G369" s="7"/>
      <c r="H369" s="7"/>
      <c r="I369" s="7"/>
      <c r="J369" s="7"/>
      <c r="K369" s="7"/>
      <c r="L369" s="7"/>
      <c r="M369" s="7"/>
      <c r="N369" s="7"/>
      <c r="O369" s="87"/>
      <c r="P369" s="7"/>
      <c r="Q369" s="7"/>
      <c r="R369" s="7"/>
      <c r="S369" s="7"/>
      <c r="T369" s="7"/>
      <c r="U369" s="7"/>
      <c r="V369" s="7"/>
      <c r="W369" s="7"/>
      <c r="X369" s="7"/>
      <c r="Y369" s="7"/>
      <c r="Z369" s="7"/>
      <c r="AA369" s="7"/>
      <c r="AB369" s="7"/>
      <c r="AC369" s="7"/>
      <c r="AD369" s="7"/>
    </row>
    <row r="370" spans="1:30" s="4" customFormat="1">
      <c r="A370" s="7"/>
      <c r="B370" s="7"/>
      <c r="C370" s="7"/>
      <c r="D370" s="7"/>
      <c r="E370" s="7"/>
      <c r="F370" s="7"/>
      <c r="G370" s="7"/>
      <c r="H370" s="7"/>
      <c r="I370" s="7"/>
      <c r="J370" s="7"/>
      <c r="K370" s="7"/>
      <c r="L370" s="7"/>
      <c r="M370" s="7"/>
      <c r="N370" s="7"/>
      <c r="O370" s="87"/>
      <c r="P370" s="7"/>
      <c r="Q370" s="7"/>
      <c r="R370" s="7"/>
      <c r="S370" s="7"/>
      <c r="T370" s="7"/>
      <c r="U370" s="7"/>
      <c r="V370" s="7"/>
      <c r="W370" s="7"/>
      <c r="X370" s="7"/>
      <c r="Y370" s="7"/>
      <c r="Z370" s="7"/>
      <c r="AA370" s="7"/>
      <c r="AB370" s="7"/>
      <c r="AC370" s="7"/>
      <c r="AD370" s="7"/>
    </row>
    <row r="371" spans="1:30" s="4" customFormat="1">
      <c r="A371" s="7"/>
      <c r="B371" s="7"/>
      <c r="C371" s="7"/>
      <c r="D371" s="7"/>
      <c r="E371" s="7"/>
      <c r="F371" s="7"/>
      <c r="G371" s="7"/>
      <c r="H371" s="7"/>
      <c r="I371" s="7"/>
      <c r="J371" s="7"/>
      <c r="K371" s="7"/>
      <c r="L371" s="7"/>
      <c r="M371" s="7"/>
      <c r="N371" s="7"/>
      <c r="O371" s="87"/>
      <c r="P371" s="7"/>
      <c r="Q371" s="7"/>
      <c r="R371" s="7"/>
      <c r="S371" s="7"/>
      <c r="T371" s="7"/>
      <c r="U371" s="7"/>
      <c r="V371" s="7"/>
      <c r="W371" s="7"/>
      <c r="X371" s="7"/>
      <c r="Y371" s="7"/>
      <c r="Z371" s="7"/>
      <c r="AA371" s="7"/>
      <c r="AB371" s="7"/>
      <c r="AC371" s="7"/>
      <c r="AD371" s="7"/>
    </row>
    <row r="372" spans="1:30" s="4" customFormat="1">
      <c r="A372" s="7"/>
      <c r="B372" s="7"/>
      <c r="C372" s="7"/>
      <c r="D372" s="7"/>
      <c r="E372" s="7"/>
      <c r="F372" s="7"/>
      <c r="G372" s="7"/>
      <c r="H372" s="7"/>
      <c r="I372" s="7"/>
      <c r="J372" s="7"/>
      <c r="K372" s="7"/>
      <c r="L372" s="7"/>
      <c r="M372" s="7"/>
      <c r="N372" s="7"/>
      <c r="O372" s="87"/>
      <c r="P372" s="7"/>
      <c r="Q372" s="7"/>
      <c r="R372" s="7"/>
      <c r="S372" s="7"/>
      <c r="T372" s="7"/>
      <c r="U372" s="7"/>
      <c r="V372" s="7"/>
      <c r="W372" s="7"/>
      <c r="X372" s="7"/>
      <c r="Y372" s="7"/>
      <c r="Z372" s="7"/>
      <c r="AA372" s="7"/>
      <c r="AB372" s="7"/>
      <c r="AC372" s="7"/>
      <c r="AD372" s="7"/>
    </row>
    <row r="373" spans="1:30" s="4" customFormat="1">
      <c r="A373" s="7"/>
      <c r="B373" s="7"/>
      <c r="C373" s="7"/>
      <c r="D373" s="7"/>
      <c r="E373" s="7"/>
      <c r="F373" s="7"/>
      <c r="G373" s="7"/>
      <c r="H373" s="7"/>
      <c r="I373" s="7"/>
      <c r="J373" s="7"/>
      <c r="K373" s="7"/>
      <c r="L373" s="7"/>
      <c r="M373" s="7"/>
      <c r="N373" s="7"/>
      <c r="O373" s="87"/>
      <c r="P373" s="7"/>
      <c r="Q373" s="7"/>
      <c r="R373" s="7"/>
      <c r="S373" s="7"/>
      <c r="T373" s="7"/>
      <c r="U373" s="7"/>
      <c r="V373" s="7"/>
      <c r="W373" s="7"/>
      <c r="X373" s="7"/>
      <c r="Y373" s="7"/>
      <c r="Z373" s="7"/>
      <c r="AA373" s="7"/>
      <c r="AB373" s="7"/>
      <c r="AC373" s="7"/>
      <c r="AD373" s="7"/>
    </row>
    <row r="374" spans="1:30" s="4" customFormat="1">
      <c r="A374" s="7"/>
      <c r="B374" s="7"/>
      <c r="C374" s="7"/>
      <c r="D374" s="7"/>
      <c r="E374" s="7"/>
      <c r="F374" s="7"/>
      <c r="G374" s="7"/>
      <c r="H374" s="7"/>
      <c r="I374" s="7"/>
      <c r="J374" s="7"/>
      <c r="K374" s="7"/>
      <c r="L374" s="7"/>
      <c r="M374" s="7"/>
      <c r="N374" s="7"/>
      <c r="O374" s="87"/>
      <c r="P374" s="7"/>
      <c r="Q374" s="7"/>
      <c r="R374" s="7"/>
      <c r="S374" s="7"/>
      <c r="T374" s="7"/>
      <c r="U374" s="7"/>
      <c r="V374" s="7"/>
      <c r="W374" s="7"/>
      <c r="X374" s="7"/>
      <c r="Y374" s="7"/>
      <c r="Z374" s="7"/>
      <c r="AA374" s="7"/>
      <c r="AB374" s="7"/>
      <c r="AC374" s="7"/>
      <c r="AD374" s="7"/>
    </row>
    <row r="375" spans="1:30" s="4" customFormat="1">
      <c r="A375" s="7"/>
      <c r="B375" s="7"/>
      <c r="C375" s="7"/>
      <c r="D375" s="7"/>
      <c r="E375" s="7"/>
      <c r="F375" s="7"/>
      <c r="G375" s="7"/>
      <c r="H375" s="7"/>
      <c r="I375" s="7"/>
      <c r="J375" s="7"/>
      <c r="K375" s="7"/>
      <c r="L375" s="7"/>
      <c r="M375" s="7"/>
      <c r="N375" s="7"/>
      <c r="O375" s="87"/>
      <c r="P375" s="7"/>
      <c r="Q375" s="7"/>
      <c r="R375" s="7"/>
      <c r="S375" s="7"/>
      <c r="T375" s="7"/>
      <c r="U375" s="7"/>
      <c r="V375" s="7"/>
      <c r="W375" s="7"/>
      <c r="X375" s="7"/>
      <c r="Y375" s="7"/>
      <c r="Z375" s="7"/>
      <c r="AA375" s="7"/>
      <c r="AB375" s="7"/>
      <c r="AC375" s="7"/>
      <c r="AD375" s="7"/>
    </row>
    <row r="376" spans="1:30" s="4" customFormat="1">
      <c r="A376" s="7"/>
      <c r="B376" s="7"/>
      <c r="C376" s="7"/>
      <c r="D376" s="7"/>
      <c r="E376" s="7"/>
      <c r="F376" s="7"/>
      <c r="G376" s="7"/>
      <c r="H376" s="7"/>
      <c r="I376" s="7"/>
      <c r="J376" s="7"/>
      <c r="K376" s="7"/>
      <c r="L376" s="7"/>
      <c r="M376" s="7"/>
      <c r="N376" s="7"/>
      <c r="O376" s="87"/>
      <c r="P376" s="7"/>
      <c r="Q376" s="7"/>
      <c r="R376" s="7"/>
      <c r="S376" s="7"/>
      <c r="T376" s="7"/>
      <c r="U376" s="7"/>
      <c r="V376" s="7"/>
      <c r="W376" s="7"/>
      <c r="X376" s="7"/>
      <c r="Y376" s="7"/>
      <c r="Z376" s="7"/>
      <c r="AA376" s="7"/>
      <c r="AB376" s="7"/>
      <c r="AC376" s="7"/>
      <c r="AD376" s="7"/>
    </row>
    <row r="377" spans="1:30" s="4" customFormat="1">
      <c r="A377" s="7"/>
      <c r="B377" s="7"/>
      <c r="C377" s="7"/>
      <c r="D377" s="7"/>
      <c r="E377" s="7"/>
      <c r="F377" s="7"/>
      <c r="G377" s="7"/>
      <c r="H377" s="7"/>
      <c r="I377" s="7"/>
      <c r="J377" s="7"/>
      <c r="K377" s="7"/>
      <c r="L377" s="7"/>
      <c r="M377" s="7"/>
      <c r="N377" s="7"/>
      <c r="O377" s="87"/>
      <c r="P377" s="7"/>
      <c r="Q377" s="7"/>
      <c r="R377" s="7"/>
      <c r="S377" s="7"/>
      <c r="T377" s="7"/>
      <c r="U377" s="7"/>
      <c r="V377" s="7"/>
      <c r="W377" s="7"/>
      <c r="X377" s="7"/>
      <c r="Y377" s="7"/>
      <c r="Z377" s="7"/>
      <c r="AA377" s="7"/>
      <c r="AB377" s="7"/>
      <c r="AC377" s="7"/>
      <c r="AD377" s="7"/>
    </row>
    <row r="378" spans="1:30" s="4" customFormat="1">
      <c r="A378" s="7"/>
      <c r="B378" s="7"/>
      <c r="C378" s="7"/>
      <c r="D378" s="7"/>
      <c r="E378" s="7"/>
      <c r="F378" s="7"/>
      <c r="G378" s="7"/>
      <c r="H378" s="7"/>
      <c r="I378" s="7"/>
      <c r="J378" s="7"/>
      <c r="K378" s="7"/>
      <c r="L378" s="7"/>
      <c r="M378" s="7"/>
      <c r="N378" s="7"/>
      <c r="O378" s="87"/>
      <c r="P378" s="7"/>
      <c r="Q378" s="7"/>
      <c r="R378" s="7"/>
      <c r="S378" s="7"/>
      <c r="T378" s="7"/>
      <c r="U378" s="7"/>
      <c r="V378" s="7"/>
      <c r="W378" s="7"/>
      <c r="X378" s="7"/>
      <c r="Y378" s="7"/>
      <c r="Z378" s="7"/>
      <c r="AA378" s="7"/>
      <c r="AB378" s="7"/>
      <c r="AC378" s="7"/>
      <c r="AD378" s="7"/>
    </row>
    <row r="379" spans="1:30" s="4" customFormat="1">
      <c r="A379" s="7"/>
      <c r="B379" s="7"/>
      <c r="C379" s="7"/>
      <c r="D379" s="7"/>
      <c r="E379" s="7"/>
      <c r="F379" s="7"/>
      <c r="G379" s="7"/>
      <c r="H379" s="7"/>
      <c r="I379" s="7"/>
      <c r="J379" s="7"/>
      <c r="K379" s="7"/>
      <c r="L379" s="7"/>
      <c r="M379" s="7"/>
      <c r="N379" s="7"/>
      <c r="O379" s="87"/>
      <c r="P379" s="7"/>
      <c r="Q379" s="7"/>
      <c r="R379" s="7"/>
      <c r="S379" s="7"/>
      <c r="T379" s="7"/>
      <c r="U379" s="7"/>
      <c r="V379" s="7"/>
      <c r="W379" s="7"/>
      <c r="X379" s="7"/>
      <c r="Y379" s="7"/>
      <c r="Z379" s="7"/>
      <c r="AA379" s="7"/>
      <c r="AB379" s="7"/>
      <c r="AC379" s="7"/>
      <c r="AD379" s="7"/>
    </row>
    <row r="380" spans="1:30" s="4" customFormat="1">
      <c r="A380" s="7"/>
      <c r="B380" s="7"/>
      <c r="C380" s="7"/>
      <c r="D380" s="7"/>
      <c r="E380" s="7"/>
      <c r="F380" s="7"/>
      <c r="G380" s="7"/>
      <c r="H380" s="7"/>
      <c r="I380" s="7"/>
      <c r="J380" s="7"/>
      <c r="K380" s="7"/>
      <c r="L380" s="7"/>
      <c r="M380" s="7"/>
      <c r="N380" s="7"/>
      <c r="O380" s="87"/>
      <c r="P380" s="7"/>
      <c r="Q380" s="7"/>
      <c r="R380" s="7"/>
      <c r="S380" s="7"/>
      <c r="T380" s="7"/>
      <c r="U380" s="7"/>
      <c r="V380" s="7"/>
      <c r="W380" s="7"/>
      <c r="X380" s="7"/>
      <c r="Y380" s="7"/>
      <c r="Z380" s="7"/>
      <c r="AA380" s="7"/>
      <c r="AB380" s="7"/>
      <c r="AC380" s="7"/>
      <c r="AD380" s="7"/>
    </row>
    <row r="381" spans="1:30" s="4" customFormat="1">
      <c r="A381" s="7"/>
      <c r="B381" s="7"/>
      <c r="C381" s="7"/>
      <c r="D381" s="7"/>
      <c r="E381" s="7"/>
      <c r="F381" s="7"/>
      <c r="G381" s="7"/>
      <c r="H381" s="7"/>
      <c r="I381" s="7"/>
      <c r="J381" s="7"/>
      <c r="K381" s="7"/>
      <c r="L381" s="7"/>
      <c r="M381" s="7"/>
      <c r="N381" s="7"/>
      <c r="O381" s="87"/>
      <c r="P381" s="7"/>
      <c r="Q381" s="7"/>
      <c r="R381" s="7"/>
      <c r="S381" s="7"/>
      <c r="T381" s="7"/>
      <c r="U381" s="7"/>
      <c r="V381" s="7"/>
      <c r="W381" s="7"/>
      <c r="X381" s="7"/>
      <c r="Y381" s="7"/>
      <c r="Z381" s="7"/>
      <c r="AA381" s="7"/>
      <c r="AB381" s="7"/>
      <c r="AC381" s="7"/>
      <c r="AD381" s="7"/>
    </row>
    <row r="382" spans="1:30" s="4" customFormat="1">
      <c r="A382" s="7"/>
      <c r="B382" s="7"/>
      <c r="C382" s="7"/>
      <c r="D382" s="7"/>
      <c r="E382" s="7"/>
      <c r="F382" s="7"/>
      <c r="G382" s="7"/>
      <c r="H382" s="7"/>
      <c r="I382" s="7"/>
      <c r="J382" s="7"/>
      <c r="K382" s="7"/>
      <c r="L382" s="7"/>
      <c r="M382" s="7"/>
      <c r="N382" s="7"/>
      <c r="O382" s="87"/>
      <c r="P382" s="7"/>
      <c r="Q382" s="7"/>
      <c r="R382" s="7"/>
      <c r="S382" s="7"/>
      <c r="T382" s="7"/>
      <c r="U382" s="7"/>
      <c r="V382" s="7"/>
      <c r="W382" s="7"/>
      <c r="X382" s="7"/>
      <c r="Y382" s="7"/>
      <c r="Z382" s="7"/>
      <c r="AA382" s="7"/>
      <c r="AB382" s="7"/>
      <c r="AC382" s="7"/>
      <c r="AD382" s="7"/>
    </row>
    <row r="383" spans="1:30" s="4" customFormat="1">
      <c r="A383" s="7"/>
      <c r="B383" s="7"/>
      <c r="C383" s="7"/>
      <c r="D383" s="7"/>
      <c r="E383" s="7"/>
      <c r="F383" s="7"/>
      <c r="G383" s="7"/>
      <c r="H383" s="7"/>
      <c r="I383" s="7"/>
      <c r="J383" s="7"/>
      <c r="K383" s="7"/>
      <c r="L383" s="7"/>
      <c r="M383" s="7"/>
      <c r="N383" s="7"/>
      <c r="O383" s="87"/>
      <c r="P383" s="7"/>
      <c r="Q383" s="7"/>
      <c r="R383" s="7"/>
      <c r="S383" s="7"/>
      <c r="T383" s="7"/>
      <c r="U383" s="7"/>
      <c r="V383" s="7"/>
      <c r="W383" s="7"/>
      <c r="X383" s="7"/>
      <c r="Y383" s="7"/>
      <c r="Z383" s="7"/>
      <c r="AA383" s="7"/>
      <c r="AB383" s="7"/>
      <c r="AC383" s="7"/>
      <c r="AD383" s="7"/>
    </row>
    <row r="384" spans="1:30" s="4" customFormat="1">
      <c r="A384" s="7"/>
      <c r="B384" s="7"/>
      <c r="C384" s="7"/>
      <c r="D384" s="7"/>
      <c r="E384" s="7"/>
      <c r="F384" s="7"/>
      <c r="G384" s="7"/>
      <c r="H384" s="7"/>
      <c r="I384" s="7"/>
      <c r="J384" s="7"/>
      <c r="K384" s="7"/>
      <c r="L384" s="7"/>
      <c r="M384" s="7"/>
      <c r="N384" s="7"/>
      <c r="O384" s="87"/>
      <c r="P384" s="7"/>
      <c r="Q384" s="7"/>
      <c r="R384" s="7"/>
      <c r="S384" s="7"/>
      <c r="T384" s="7"/>
      <c r="U384" s="7"/>
      <c r="V384" s="7"/>
      <c r="W384" s="7"/>
      <c r="X384" s="7"/>
      <c r="Y384" s="7"/>
      <c r="Z384" s="7"/>
      <c r="AA384" s="7"/>
      <c r="AB384" s="7"/>
      <c r="AC384" s="7"/>
      <c r="AD384" s="7"/>
    </row>
    <row r="385" spans="1:30" s="4" customFormat="1">
      <c r="A385" s="7"/>
      <c r="B385" s="7"/>
      <c r="C385" s="7"/>
      <c r="D385" s="7"/>
      <c r="E385" s="7"/>
      <c r="F385" s="7"/>
      <c r="G385" s="7"/>
      <c r="H385" s="7"/>
      <c r="I385" s="7"/>
      <c r="J385" s="7"/>
      <c r="K385" s="7"/>
      <c r="L385" s="7"/>
      <c r="M385" s="7"/>
      <c r="N385" s="7"/>
      <c r="O385" s="87"/>
      <c r="P385" s="7"/>
      <c r="Q385" s="7"/>
      <c r="R385" s="7"/>
      <c r="S385" s="7"/>
      <c r="T385" s="7"/>
      <c r="U385" s="7"/>
      <c r="V385" s="7"/>
      <c r="W385" s="7"/>
      <c r="X385" s="7"/>
      <c r="Y385" s="7"/>
      <c r="Z385" s="7"/>
      <c r="AA385" s="7"/>
      <c r="AB385" s="7"/>
      <c r="AC385" s="7"/>
      <c r="AD385" s="7"/>
    </row>
    <row r="386" spans="1:30" s="4" customFormat="1">
      <c r="A386" s="7"/>
      <c r="B386" s="7"/>
      <c r="C386" s="7"/>
      <c r="D386" s="7"/>
      <c r="E386" s="7"/>
      <c r="F386" s="7"/>
      <c r="G386" s="7"/>
      <c r="H386" s="7"/>
      <c r="I386" s="7"/>
      <c r="J386" s="7"/>
      <c r="K386" s="7"/>
      <c r="L386" s="7"/>
      <c r="M386" s="7"/>
      <c r="N386" s="7"/>
      <c r="O386" s="87"/>
      <c r="P386" s="7"/>
      <c r="Q386" s="7"/>
      <c r="R386" s="7"/>
      <c r="S386" s="7"/>
      <c r="T386" s="7"/>
      <c r="U386" s="7"/>
      <c r="V386" s="7"/>
      <c r="W386" s="7"/>
      <c r="X386" s="7"/>
      <c r="Y386" s="7"/>
      <c r="Z386" s="7"/>
      <c r="AA386" s="7"/>
      <c r="AB386" s="7"/>
      <c r="AC386" s="7"/>
      <c r="AD386" s="7"/>
    </row>
    <row r="387" spans="1:30" s="4" customFormat="1">
      <c r="A387" s="7"/>
      <c r="B387" s="7"/>
      <c r="C387" s="7"/>
      <c r="D387" s="7"/>
      <c r="E387" s="7"/>
      <c r="F387" s="7"/>
      <c r="G387" s="7"/>
      <c r="H387" s="7"/>
      <c r="I387" s="7"/>
      <c r="J387" s="7"/>
      <c r="K387" s="7"/>
      <c r="L387" s="7"/>
      <c r="M387" s="7"/>
      <c r="N387" s="7"/>
      <c r="O387" s="87"/>
      <c r="P387" s="7"/>
      <c r="Q387" s="7"/>
      <c r="R387" s="7"/>
      <c r="S387" s="7"/>
      <c r="T387" s="7"/>
      <c r="U387" s="7"/>
      <c r="V387" s="7"/>
      <c r="W387" s="7"/>
      <c r="X387" s="7"/>
      <c r="Y387" s="7"/>
      <c r="Z387" s="7"/>
      <c r="AA387" s="7"/>
      <c r="AB387" s="7"/>
      <c r="AC387" s="7"/>
      <c r="AD387" s="7"/>
    </row>
    <row r="388" spans="1:30" s="4" customFormat="1">
      <c r="A388" s="7"/>
      <c r="B388" s="7"/>
      <c r="C388" s="7"/>
      <c r="D388" s="7"/>
      <c r="E388" s="7"/>
      <c r="F388" s="7"/>
      <c r="G388" s="7"/>
      <c r="H388" s="7"/>
      <c r="I388" s="7"/>
      <c r="J388" s="7"/>
      <c r="K388" s="7"/>
      <c r="L388" s="7"/>
      <c r="M388" s="7"/>
      <c r="N388" s="7"/>
      <c r="O388" s="87"/>
      <c r="P388" s="7"/>
      <c r="Q388" s="7"/>
      <c r="R388" s="7"/>
      <c r="S388" s="7"/>
      <c r="T388" s="7"/>
      <c r="U388" s="7"/>
      <c r="V388" s="7"/>
      <c r="W388" s="7"/>
      <c r="X388" s="7"/>
      <c r="Y388" s="7"/>
      <c r="Z388" s="7"/>
      <c r="AA388" s="7"/>
      <c r="AB388" s="7"/>
      <c r="AC388" s="7"/>
      <c r="AD388" s="7"/>
    </row>
    <row r="389" spans="1:30" s="4" customFormat="1">
      <c r="A389" s="7"/>
      <c r="B389" s="7"/>
      <c r="C389" s="7"/>
      <c r="D389" s="7"/>
      <c r="E389" s="7"/>
      <c r="F389" s="7"/>
      <c r="G389" s="7"/>
      <c r="H389" s="7"/>
      <c r="I389" s="7"/>
      <c r="J389" s="7"/>
      <c r="K389" s="7"/>
      <c r="L389" s="7"/>
      <c r="M389" s="7"/>
      <c r="N389" s="7"/>
      <c r="O389" s="87"/>
      <c r="P389" s="7"/>
      <c r="Q389" s="7"/>
      <c r="R389" s="7"/>
      <c r="S389" s="7"/>
      <c r="T389" s="7"/>
      <c r="U389" s="7"/>
      <c r="V389" s="7"/>
      <c r="W389" s="7"/>
      <c r="X389" s="7"/>
      <c r="Y389" s="7"/>
      <c r="Z389" s="7"/>
      <c r="AA389" s="7"/>
      <c r="AB389" s="7"/>
      <c r="AC389" s="7"/>
      <c r="AD389" s="7"/>
    </row>
    <row r="390" spans="1:30" s="4" customFormat="1">
      <c r="A390" s="7"/>
      <c r="B390" s="7"/>
      <c r="C390" s="7"/>
      <c r="D390" s="7"/>
      <c r="E390" s="7"/>
      <c r="F390" s="7"/>
      <c r="G390" s="7"/>
      <c r="H390" s="7"/>
      <c r="I390" s="7"/>
      <c r="J390" s="7"/>
      <c r="K390" s="7"/>
      <c r="L390" s="7"/>
      <c r="M390" s="7"/>
      <c r="N390" s="7"/>
      <c r="O390" s="87"/>
      <c r="P390" s="7"/>
      <c r="Q390" s="7"/>
      <c r="R390" s="7"/>
      <c r="S390" s="7"/>
      <c r="T390" s="7"/>
      <c r="U390" s="7"/>
      <c r="V390" s="7"/>
      <c r="W390" s="7"/>
      <c r="X390" s="7"/>
      <c r="Y390" s="7"/>
      <c r="Z390" s="7"/>
      <c r="AA390" s="7"/>
      <c r="AB390" s="7"/>
      <c r="AC390" s="7"/>
      <c r="AD390" s="7"/>
    </row>
    <row r="391" spans="1:30" s="4" customFormat="1">
      <c r="A391" s="7"/>
      <c r="B391" s="7"/>
      <c r="C391" s="7"/>
      <c r="D391" s="7"/>
      <c r="E391" s="7"/>
      <c r="F391" s="7"/>
      <c r="G391" s="7"/>
      <c r="H391" s="7"/>
      <c r="I391" s="7"/>
      <c r="J391" s="7"/>
      <c r="K391" s="7"/>
      <c r="L391" s="7"/>
      <c r="M391" s="7"/>
      <c r="N391" s="7"/>
      <c r="O391" s="87"/>
      <c r="P391" s="7"/>
      <c r="Q391" s="7"/>
      <c r="R391" s="7"/>
      <c r="S391" s="7"/>
      <c r="T391" s="7"/>
      <c r="U391" s="7"/>
      <c r="V391" s="7"/>
      <c r="W391" s="7"/>
      <c r="X391" s="7"/>
      <c r="Y391" s="7"/>
      <c r="Z391" s="7"/>
      <c r="AA391" s="7"/>
      <c r="AB391" s="7"/>
      <c r="AC391" s="7"/>
      <c r="AD391" s="7"/>
    </row>
    <row r="392" spans="1:30" s="4" customFormat="1">
      <c r="A392" s="7"/>
      <c r="B392" s="7"/>
      <c r="C392" s="7"/>
      <c r="D392" s="7"/>
      <c r="E392" s="7"/>
      <c r="F392" s="7"/>
      <c r="G392" s="7"/>
      <c r="H392" s="7"/>
      <c r="I392" s="7"/>
      <c r="J392" s="7"/>
      <c r="K392" s="7"/>
      <c r="L392" s="7"/>
      <c r="M392" s="7"/>
      <c r="N392" s="7"/>
      <c r="O392" s="87"/>
      <c r="P392" s="7"/>
      <c r="Q392" s="7"/>
      <c r="R392" s="7"/>
      <c r="S392" s="7"/>
      <c r="T392" s="7"/>
      <c r="U392" s="7"/>
      <c r="V392" s="7"/>
      <c r="W392" s="7"/>
      <c r="X392" s="7"/>
      <c r="Y392" s="7"/>
      <c r="Z392" s="7"/>
      <c r="AA392" s="7"/>
      <c r="AB392" s="7"/>
      <c r="AC392" s="7"/>
      <c r="AD392" s="7"/>
    </row>
    <row r="393" spans="1:30" s="4" customFormat="1">
      <c r="A393" s="7"/>
      <c r="B393" s="7"/>
      <c r="C393" s="7"/>
      <c r="D393" s="7"/>
      <c r="E393" s="7"/>
      <c r="F393" s="7"/>
      <c r="G393" s="7"/>
      <c r="H393" s="7"/>
      <c r="I393" s="7"/>
      <c r="J393" s="7"/>
      <c r="K393" s="7"/>
      <c r="L393" s="7"/>
      <c r="M393" s="7"/>
      <c r="N393" s="7"/>
      <c r="O393" s="87"/>
      <c r="P393" s="7"/>
      <c r="Q393" s="7"/>
      <c r="R393" s="7"/>
      <c r="S393" s="7"/>
      <c r="T393" s="7"/>
      <c r="U393" s="7"/>
      <c r="V393" s="7"/>
      <c r="W393" s="7"/>
      <c r="X393" s="7"/>
      <c r="Y393" s="7"/>
      <c r="Z393" s="7"/>
      <c r="AA393" s="7"/>
      <c r="AB393" s="7"/>
      <c r="AC393" s="7"/>
      <c r="AD393" s="7"/>
    </row>
    <row r="394" spans="1:30" s="4" customFormat="1">
      <c r="A394" s="7"/>
      <c r="B394" s="7"/>
      <c r="C394" s="7"/>
      <c r="D394" s="7"/>
      <c r="E394" s="7"/>
      <c r="F394" s="7"/>
      <c r="G394" s="7"/>
      <c r="H394" s="7"/>
      <c r="I394" s="7"/>
      <c r="J394" s="7"/>
      <c r="K394" s="7"/>
      <c r="L394" s="7"/>
      <c r="M394" s="7"/>
      <c r="N394" s="7"/>
      <c r="O394" s="87"/>
      <c r="P394" s="7"/>
      <c r="Q394" s="7"/>
      <c r="R394" s="7"/>
      <c r="S394" s="7"/>
      <c r="T394" s="7"/>
      <c r="U394" s="7"/>
      <c r="V394" s="7"/>
      <c r="W394" s="7"/>
      <c r="X394" s="7"/>
      <c r="Y394" s="7"/>
      <c r="Z394" s="7"/>
      <c r="AA394" s="7"/>
      <c r="AB394" s="7"/>
      <c r="AC394" s="7"/>
      <c r="AD394" s="7"/>
    </row>
    <row r="395" spans="1:30" s="4" customFormat="1">
      <c r="A395" s="7"/>
      <c r="B395" s="7"/>
      <c r="C395" s="7"/>
      <c r="D395" s="7"/>
      <c r="E395" s="7"/>
      <c r="F395" s="7"/>
      <c r="G395" s="7"/>
      <c r="H395" s="7"/>
      <c r="I395" s="7"/>
      <c r="J395" s="7"/>
      <c r="K395" s="7"/>
      <c r="L395" s="7"/>
      <c r="M395" s="7"/>
      <c r="N395" s="7"/>
      <c r="O395" s="87"/>
      <c r="P395" s="7"/>
      <c r="Q395" s="7"/>
      <c r="R395" s="7"/>
      <c r="S395" s="7"/>
      <c r="T395" s="7"/>
      <c r="U395" s="7"/>
      <c r="V395" s="7"/>
      <c r="W395" s="7"/>
      <c r="X395" s="7"/>
      <c r="Y395" s="7"/>
      <c r="Z395" s="7"/>
      <c r="AA395" s="7"/>
      <c r="AB395" s="7"/>
      <c r="AC395" s="7"/>
      <c r="AD395" s="7"/>
    </row>
    <row r="396" spans="1:30" s="4" customFormat="1">
      <c r="A396" s="7"/>
      <c r="B396" s="7"/>
      <c r="C396" s="7"/>
      <c r="D396" s="7"/>
      <c r="E396" s="7"/>
      <c r="F396" s="7"/>
      <c r="G396" s="7"/>
      <c r="H396" s="7"/>
      <c r="I396" s="7"/>
      <c r="J396" s="7"/>
      <c r="K396" s="7"/>
      <c r="L396" s="7"/>
      <c r="M396" s="7"/>
      <c r="N396" s="7"/>
      <c r="O396" s="87"/>
      <c r="P396" s="7"/>
      <c r="Q396" s="7"/>
      <c r="R396" s="7"/>
      <c r="S396" s="7"/>
      <c r="T396" s="7"/>
      <c r="U396" s="7"/>
      <c r="V396" s="7"/>
      <c r="W396" s="7"/>
      <c r="X396" s="7"/>
      <c r="Y396" s="7"/>
      <c r="Z396" s="7"/>
      <c r="AA396" s="7"/>
      <c r="AB396" s="7"/>
      <c r="AC396" s="7"/>
      <c r="AD396" s="7"/>
    </row>
    <row r="397" spans="1:30" s="4" customFormat="1">
      <c r="A397" s="7"/>
      <c r="B397" s="7"/>
      <c r="C397" s="7"/>
      <c r="D397" s="7"/>
      <c r="E397" s="7"/>
      <c r="F397" s="7"/>
      <c r="G397" s="7"/>
      <c r="H397" s="7"/>
      <c r="I397" s="7"/>
      <c r="J397" s="7"/>
      <c r="K397" s="7"/>
      <c r="L397" s="7"/>
      <c r="M397" s="7"/>
      <c r="N397" s="7"/>
      <c r="O397" s="87"/>
      <c r="P397" s="7"/>
      <c r="Q397" s="7"/>
      <c r="R397" s="7"/>
      <c r="S397" s="7"/>
      <c r="T397" s="7"/>
      <c r="U397" s="7"/>
      <c r="V397" s="7"/>
      <c r="W397" s="7"/>
      <c r="X397" s="7"/>
      <c r="Y397" s="7"/>
      <c r="Z397" s="7"/>
      <c r="AA397" s="7"/>
      <c r="AB397" s="7"/>
      <c r="AC397" s="7"/>
      <c r="AD397" s="7"/>
    </row>
    <row r="398" spans="1:30" s="4" customFormat="1">
      <c r="A398" s="7"/>
      <c r="B398" s="7"/>
      <c r="C398" s="7"/>
      <c r="D398" s="7"/>
      <c r="E398" s="7"/>
      <c r="F398" s="7"/>
      <c r="G398" s="7"/>
      <c r="H398" s="7"/>
      <c r="I398" s="7"/>
      <c r="J398" s="7"/>
      <c r="K398" s="7"/>
      <c r="L398" s="7"/>
      <c r="M398" s="7"/>
      <c r="N398" s="7"/>
      <c r="O398" s="87"/>
      <c r="P398" s="7"/>
      <c r="Q398" s="7"/>
      <c r="R398" s="7"/>
      <c r="S398" s="7"/>
      <c r="T398" s="7"/>
      <c r="U398" s="7"/>
      <c r="V398" s="7"/>
      <c r="W398" s="7"/>
      <c r="X398" s="7"/>
      <c r="Y398" s="7"/>
      <c r="Z398" s="7"/>
      <c r="AA398" s="7"/>
      <c r="AB398" s="7"/>
      <c r="AC398" s="7"/>
      <c r="AD398" s="7"/>
    </row>
    <row r="399" spans="1:30" s="4" customFormat="1">
      <c r="A399" s="7"/>
      <c r="B399" s="7"/>
      <c r="C399" s="7"/>
      <c r="D399" s="7"/>
      <c r="E399" s="7"/>
      <c r="F399" s="7"/>
      <c r="G399" s="7"/>
      <c r="H399" s="7"/>
      <c r="I399" s="7"/>
      <c r="J399" s="7"/>
      <c r="K399" s="7"/>
      <c r="L399" s="7"/>
      <c r="M399" s="7"/>
      <c r="N399" s="7"/>
      <c r="O399" s="87"/>
      <c r="P399" s="7"/>
      <c r="Q399" s="7"/>
      <c r="R399" s="7"/>
      <c r="S399" s="7"/>
      <c r="T399" s="7"/>
      <c r="U399" s="7"/>
      <c r="V399" s="7"/>
      <c r="W399" s="7"/>
      <c r="X399" s="7"/>
      <c r="Y399" s="7"/>
      <c r="Z399" s="7"/>
      <c r="AA399" s="7"/>
      <c r="AB399" s="7"/>
      <c r="AC399" s="7"/>
      <c r="AD399" s="7"/>
    </row>
    <row r="400" spans="1:30" s="4" customFormat="1">
      <c r="A400" s="7"/>
      <c r="B400" s="7"/>
      <c r="C400" s="7"/>
      <c r="D400" s="7"/>
      <c r="E400" s="7"/>
      <c r="F400" s="7"/>
      <c r="G400" s="7"/>
      <c r="H400" s="7"/>
      <c r="I400" s="7"/>
      <c r="J400" s="7"/>
      <c r="K400" s="7"/>
      <c r="L400" s="7"/>
      <c r="M400" s="7"/>
      <c r="N400" s="7"/>
      <c r="O400" s="87"/>
      <c r="P400" s="7"/>
      <c r="Q400" s="7"/>
      <c r="R400" s="7"/>
      <c r="S400" s="7"/>
      <c r="T400" s="7"/>
      <c r="U400" s="7"/>
      <c r="V400" s="7"/>
      <c r="W400" s="7"/>
      <c r="X400" s="7"/>
      <c r="Y400" s="7"/>
      <c r="Z400" s="7"/>
      <c r="AA400" s="7"/>
      <c r="AB400" s="7"/>
      <c r="AC400" s="7"/>
      <c r="AD400" s="7"/>
    </row>
    <row r="401" spans="1:30" s="4" customFormat="1">
      <c r="A401" s="7"/>
      <c r="B401" s="7"/>
      <c r="C401" s="7"/>
      <c r="D401" s="7"/>
      <c r="E401" s="7"/>
      <c r="F401" s="7"/>
      <c r="G401" s="7"/>
      <c r="H401" s="7"/>
      <c r="I401" s="7"/>
      <c r="J401" s="7"/>
      <c r="K401" s="7"/>
      <c r="L401" s="7"/>
      <c r="M401" s="7"/>
      <c r="N401" s="7"/>
      <c r="O401" s="87"/>
      <c r="P401" s="7"/>
      <c r="Q401" s="7"/>
      <c r="R401" s="7"/>
      <c r="S401" s="7"/>
      <c r="T401" s="7"/>
      <c r="U401" s="7"/>
      <c r="V401" s="7"/>
      <c r="W401" s="7"/>
      <c r="X401" s="7"/>
      <c r="Y401" s="7"/>
      <c r="Z401" s="7"/>
      <c r="AA401" s="7"/>
      <c r="AB401" s="7"/>
      <c r="AC401" s="7"/>
      <c r="AD401" s="7"/>
    </row>
    <row r="402" spans="1:30" s="4" customFormat="1">
      <c r="A402" s="7"/>
      <c r="B402" s="7"/>
      <c r="C402" s="7"/>
      <c r="D402" s="7"/>
      <c r="E402" s="7"/>
      <c r="F402" s="7"/>
      <c r="G402" s="7"/>
      <c r="H402" s="7"/>
      <c r="I402" s="7"/>
      <c r="J402" s="7"/>
      <c r="K402" s="7"/>
      <c r="L402" s="7"/>
      <c r="M402" s="7"/>
      <c r="N402" s="7"/>
      <c r="O402" s="87"/>
      <c r="P402" s="7"/>
      <c r="Q402" s="7"/>
      <c r="R402" s="7"/>
      <c r="S402" s="7"/>
      <c r="T402" s="7"/>
      <c r="U402" s="7"/>
      <c r="V402" s="7"/>
      <c r="W402" s="7"/>
      <c r="X402" s="7"/>
      <c r="Y402" s="7"/>
      <c r="Z402" s="7"/>
      <c r="AA402" s="7"/>
      <c r="AB402" s="7"/>
      <c r="AC402" s="7"/>
      <c r="AD402" s="7"/>
    </row>
    <row r="403" spans="1:30" s="4" customFormat="1">
      <c r="A403" s="7"/>
      <c r="B403" s="7"/>
      <c r="C403" s="7"/>
      <c r="D403" s="7"/>
      <c r="E403" s="7"/>
      <c r="F403" s="7"/>
      <c r="G403" s="7"/>
      <c r="H403" s="7"/>
      <c r="I403" s="7"/>
      <c r="J403" s="7"/>
      <c r="K403" s="7"/>
      <c r="L403" s="7"/>
      <c r="M403" s="7"/>
      <c r="N403" s="7"/>
      <c r="O403" s="87"/>
      <c r="P403" s="7"/>
      <c r="Q403" s="7"/>
      <c r="R403" s="7"/>
      <c r="S403" s="7"/>
      <c r="T403" s="7"/>
      <c r="U403" s="7"/>
      <c r="V403" s="7"/>
      <c r="W403" s="7"/>
      <c r="X403" s="7"/>
      <c r="Y403" s="7"/>
      <c r="Z403" s="7"/>
      <c r="AA403" s="7"/>
      <c r="AB403" s="7"/>
      <c r="AC403" s="7"/>
      <c r="AD403" s="7"/>
    </row>
    <row r="404" spans="1:30" s="4" customFormat="1">
      <c r="A404" s="7"/>
      <c r="B404" s="7"/>
      <c r="C404" s="7"/>
      <c r="D404" s="7"/>
      <c r="E404" s="7"/>
      <c r="F404" s="7"/>
      <c r="G404" s="7"/>
      <c r="H404" s="7"/>
      <c r="I404" s="7"/>
      <c r="J404" s="7"/>
      <c r="K404" s="7"/>
      <c r="L404" s="7"/>
      <c r="M404" s="7"/>
      <c r="N404" s="7"/>
      <c r="O404" s="87"/>
      <c r="P404" s="7"/>
      <c r="Q404" s="7"/>
      <c r="R404" s="7"/>
      <c r="S404" s="7"/>
      <c r="T404" s="7"/>
      <c r="U404" s="7"/>
      <c r="V404" s="7"/>
      <c r="W404" s="7"/>
      <c r="X404" s="7"/>
      <c r="Y404" s="7"/>
      <c r="Z404" s="7"/>
      <c r="AA404" s="7"/>
      <c r="AB404" s="7"/>
      <c r="AC404" s="7"/>
      <c r="AD404" s="7"/>
    </row>
    <row r="405" spans="1:30" s="4" customFormat="1">
      <c r="A405" s="7"/>
      <c r="B405" s="7"/>
      <c r="C405" s="7"/>
      <c r="D405" s="7"/>
      <c r="E405" s="7"/>
      <c r="F405" s="7"/>
      <c r="G405" s="7"/>
      <c r="H405" s="7"/>
      <c r="I405" s="7"/>
      <c r="J405" s="7"/>
      <c r="K405" s="7"/>
      <c r="L405" s="7"/>
      <c r="M405" s="7"/>
      <c r="N405" s="7"/>
      <c r="O405" s="87"/>
      <c r="P405" s="7"/>
      <c r="Q405" s="7"/>
      <c r="R405" s="7"/>
      <c r="S405" s="7"/>
      <c r="T405" s="7"/>
      <c r="U405" s="7"/>
      <c r="V405" s="7"/>
      <c r="W405" s="7"/>
      <c r="X405" s="7"/>
      <c r="Y405" s="7"/>
      <c r="Z405" s="7"/>
      <c r="AA405" s="7"/>
      <c r="AB405" s="7"/>
      <c r="AC405" s="7"/>
      <c r="AD405" s="7"/>
    </row>
    <row r="406" spans="1:30" s="4" customFormat="1">
      <c r="A406" s="7"/>
      <c r="B406" s="7"/>
      <c r="C406" s="7"/>
      <c r="D406" s="7"/>
      <c r="E406" s="7"/>
      <c r="F406" s="7"/>
      <c r="G406" s="7"/>
      <c r="H406" s="7"/>
      <c r="I406" s="7"/>
      <c r="J406" s="7"/>
      <c r="K406" s="7"/>
      <c r="L406" s="7"/>
      <c r="M406" s="7"/>
      <c r="N406" s="7"/>
      <c r="O406" s="87"/>
      <c r="P406" s="7"/>
      <c r="Q406" s="7"/>
      <c r="R406" s="7"/>
      <c r="S406" s="7"/>
      <c r="T406" s="7"/>
      <c r="U406" s="7"/>
      <c r="V406" s="7"/>
      <c r="W406" s="7"/>
      <c r="X406" s="7"/>
      <c r="Y406" s="7"/>
      <c r="Z406" s="7"/>
      <c r="AA406" s="7"/>
      <c r="AB406" s="7"/>
      <c r="AC406" s="7"/>
      <c r="AD406" s="7"/>
    </row>
    <row r="407" spans="1:30" s="4" customFormat="1">
      <c r="A407" s="7"/>
      <c r="B407" s="7"/>
      <c r="C407" s="7"/>
      <c r="D407" s="7"/>
      <c r="E407" s="7"/>
      <c r="F407" s="7"/>
      <c r="G407" s="7"/>
      <c r="H407" s="7"/>
      <c r="I407" s="7"/>
      <c r="J407" s="7"/>
      <c r="K407" s="7"/>
      <c r="L407" s="7"/>
      <c r="M407" s="7"/>
      <c r="N407" s="7"/>
      <c r="O407" s="87"/>
      <c r="P407" s="7"/>
      <c r="Q407" s="7"/>
      <c r="R407" s="7"/>
      <c r="S407" s="7"/>
      <c r="T407" s="7"/>
      <c r="U407" s="7"/>
      <c r="V407" s="7"/>
      <c r="W407" s="7"/>
      <c r="X407" s="7"/>
      <c r="Y407" s="7"/>
      <c r="Z407" s="7"/>
      <c r="AA407" s="7"/>
      <c r="AB407" s="7"/>
      <c r="AC407" s="7"/>
      <c r="AD407" s="7"/>
    </row>
    <row r="408" spans="1:30" s="4" customFormat="1">
      <c r="A408" s="7"/>
      <c r="B408" s="7"/>
      <c r="C408" s="7"/>
      <c r="D408" s="7"/>
      <c r="E408" s="7"/>
      <c r="F408" s="7"/>
      <c r="G408" s="7"/>
      <c r="H408" s="7"/>
      <c r="I408" s="7"/>
      <c r="J408" s="7"/>
      <c r="K408" s="7"/>
      <c r="L408" s="7"/>
      <c r="M408" s="7"/>
      <c r="N408" s="7"/>
      <c r="O408" s="87"/>
      <c r="P408" s="7"/>
      <c r="Q408" s="7"/>
      <c r="R408" s="7"/>
      <c r="S408" s="7"/>
      <c r="T408" s="7"/>
      <c r="U408" s="7"/>
      <c r="V408" s="7"/>
      <c r="W408" s="7"/>
      <c r="X408" s="7"/>
      <c r="Y408" s="7"/>
      <c r="Z408" s="7"/>
      <c r="AA408" s="7"/>
      <c r="AB408" s="7"/>
      <c r="AC408" s="7"/>
      <c r="AD408" s="7"/>
    </row>
    <row r="409" spans="1:30" s="4" customFormat="1">
      <c r="A409" s="7"/>
      <c r="B409" s="7"/>
      <c r="C409" s="7"/>
      <c r="D409" s="7"/>
      <c r="E409" s="7"/>
      <c r="F409" s="7"/>
      <c r="G409" s="7"/>
      <c r="H409" s="7"/>
      <c r="I409" s="7"/>
      <c r="J409" s="7"/>
      <c r="K409" s="7"/>
      <c r="L409" s="7"/>
      <c r="M409" s="7"/>
      <c r="N409" s="7"/>
      <c r="O409" s="87"/>
      <c r="P409" s="7"/>
      <c r="Q409" s="7"/>
      <c r="R409" s="7"/>
      <c r="S409" s="7"/>
      <c r="T409" s="7"/>
      <c r="U409" s="7"/>
      <c r="V409" s="7"/>
      <c r="W409" s="7"/>
      <c r="X409" s="7"/>
      <c r="Y409" s="7"/>
      <c r="Z409" s="7"/>
      <c r="AA409" s="7"/>
      <c r="AB409" s="7"/>
      <c r="AC409" s="7"/>
      <c r="AD409" s="7"/>
    </row>
    <row r="410" spans="1:30" s="4" customFormat="1">
      <c r="A410" s="7"/>
      <c r="B410" s="7"/>
      <c r="C410" s="7"/>
      <c r="D410" s="7"/>
      <c r="E410" s="7"/>
      <c r="F410" s="7"/>
      <c r="G410" s="7"/>
      <c r="H410" s="7"/>
      <c r="I410" s="7"/>
      <c r="J410" s="7"/>
      <c r="K410" s="7"/>
      <c r="L410" s="7"/>
      <c r="M410" s="7"/>
      <c r="N410" s="7"/>
      <c r="O410" s="87"/>
      <c r="P410" s="7"/>
      <c r="Q410" s="7"/>
      <c r="R410" s="7"/>
      <c r="S410" s="7"/>
      <c r="T410" s="7"/>
      <c r="U410" s="7"/>
      <c r="V410" s="7"/>
      <c r="W410" s="7"/>
      <c r="X410" s="7"/>
      <c r="Y410" s="7"/>
      <c r="Z410" s="7"/>
      <c r="AA410" s="7"/>
      <c r="AB410" s="7"/>
      <c r="AC410" s="7"/>
      <c r="AD410" s="7"/>
    </row>
    <row r="411" spans="1:30" s="4" customFormat="1">
      <c r="A411" s="7"/>
      <c r="B411" s="7"/>
      <c r="C411" s="7"/>
      <c r="D411" s="7"/>
      <c r="E411" s="7"/>
      <c r="F411" s="7"/>
      <c r="G411" s="7"/>
      <c r="H411" s="7"/>
      <c r="I411" s="7"/>
      <c r="J411" s="7"/>
      <c r="K411" s="7"/>
      <c r="L411" s="7"/>
      <c r="M411" s="7"/>
      <c r="N411" s="7"/>
      <c r="O411" s="87"/>
      <c r="P411" s="7"/>
      <c r="Q411" s="7"/>
      <c r="R411" s="7"/>
      <c r="S411" s="7"/>
      <c r="T411" s="7"/>
      <c r="U411" s="7"/>
      <c r="V411" s="7"/>
      <c r="W411" s="7"/>
      <c r="X411" s="7"/>
      <c r="Y411" s="7"/>
      <c r="Z411" s="7"/>
      <c r="AA411" s="7"/>
      <c r="AB411" s="7"/>
      <c r="AC411" s="7"/>
      <c r="AD411" s="7"/>
    </row>
    <row r="412" spans="1:30" s="4" customFormat="1">
      <c r="A412" s="7"/>
      <c r="B412" s="7"/>
      <c r="C412" s="7"/>
      <c r="D412" s="7"/>
      <c r="E412" s="7"/>
      <c r="F412" s="7"/>
      <c r="G412" s="7"/>
      <c r="H412" s="7"/>
      <c r="I412" s="7"/>
      <c r="J412" s="7"/>
      <c r="K412" s="7"/>
      <c r="L412" s="7"/>
      <c r="M412" s="7"/>
      <c r="N412" s="7"/>
      <c r="O412" s="87"/>
      <c r="P412" s="7"/>
      <c r="Q412" s="7"/>
      <c r="R412" s="7"/>
      <c r="S412" s="7"/>
      <c r="T412" s="7"/>
      <c r="U412" s="7"/>
      <c r="V412" s="7"/>
      <c r="W412" s="7"/>
      <c r="X412" s="7"/>
      <c r="Y412" s="7"/>
      <c r="Z412" s="7"/>
      <c r="AA412" s="7"/>
      <c r="AB412" s="7"/>
      <c r="AC412" s="7"/>
      <c r="AD412" s="7"/>
    </row>
    <row r="413" spans="1:30" s="4" customFormat="1">
      <c r="A413" s="7"/>
      <c r="B413" s="7"/>
      <c r="C413" s="7"/>
      <c r="D413" s="7"/>
      <c r="E413" s="7"/>
      <c r="F413" s="7"/>
      <c r="G413" s="7"/>
      <c r="H413" s="7"/>
      <c r="I413" s="7"/>
      <c r="J413" s="7"/>
      <c r="K413" s="7"/>
      <c r="L413" s="7"/>
      <c r="M413" s="7"/>
      <c r="N413" s="7"/>
      <c r="O413" s="87"/>
      <c r="P413" s="7"/>
      <c r="Q413" s="7"/>
      <c r="R413" s="7"/>
      <c r="S413" s="7"/>
      <c r="T413" s="7"/>
      <c r="U413" s="7"/>
      <c r="V413" s="7"/>
      <c r="W413" s="7"/>
      <c r="X413" s="7"/>
      <c r="Y413" s="7"/>
      <c r="Z413" s="7"/>
      <c r="AA413" s="7"/>
      <c r="AB413" s="7"/>
      <c r="AC413" s="7"/>
      <c r="AD413" s="7"/>
    </row>
    <row r="414" spans="1:30" s="4" customFormat="1">
      <c r="A414" s="7"/>
      <c r="B414" s="7"/>
      <c r="C414" s="7"/>
      <c r="D414" s="7"/>
      <c r="E414" s="7"/>
      <c r="F414" s="7"/>
      <c r="G414" s="7"/>
      <c r="H414" s="7"/>
      <c r="I414" s="7"/>
      <c r="J414" s="7"/>
      <c r="K414" s="7"/>
      <c r="L414" s="7"/>
      <c r="M414" s="7"/>
      <c r="N414" s="7"/>
      <c r="O414" s="87"/>
      <c r="P414" s="7"/>
      <c r="Q414" s="7"/>
      <c r="R414" s="7"/>
      <c r="S414" s="7"/>
      <c r="T414" s="7"/>
      <c r="U414" s="7"/>
      <c r="V414" s="7"/>
      <c r="W414" s="7"/>
      <c r="X414" s="7"/>
      <c r="Y414" s="7"/>
      <c r="Z414" s="7"/>
      <c r="AA414" s="7"/>
      <c r="AB414" s="7"/>
      <c r="AC414" s="7"/>
      <c r="AD414" s="7"/>
    </row>
    <row r="415" spans="1:30" s="4" customFormat="1">
      <c r="A415" s="7"/>
      <c r="B415" s="7"/>
      <c r="C415" s="7"/>
      <c r="D415" s="7"/>
      <c r="E415" s="7"/>
      <c r="F415" s="7"/>
      <c r="G415" s="7"/>
      <c r="H415" s="7"/>
      <c r="I415" s="7"/>
      <c r="J415" s="7"/>
      <c r="K415" s="7"/>
      <c r="L415" s="7"/>
      <c r="M415" s="7"/>
      <c r="N415" s="7"/>
      <c r="O415" s="87"/>
      <c r="P415" s="7"/>
      <c r="Q415" s="7"/>
      <c r="R415" s="7"/>
      <c r="S415" s="7"/>
      <c r="T415" s="7"/>
      <c r="U415" s="7"/>
      <c r="V415" s="7"/>
      <c r="W415" s="7"/>
      <c r="X415" s="7"/>
      <c r="Y415" s="7"/>
      <c r="Z415" s="7"/>
      <c r="AA415" s="7"/>
      <c r="AB415" s="7"/>
      <c r="AC415" s="7"/>
      <c r="AD415" s="7"/>
    </row>
    <row r="416" spans="1:30" s="4" customFormat="1">
      <c r="A416" s="7"/>
      <c r="B416" s="7"/>
      <c r="C416" s="7"/>
      <c r="D416" s="7"/>
      <c r="E416" s="7"/>
      <c r="F416" s="7"/>
      <c r="G416" s="7"/>
      <c r="H416" s="7"/>
      <c r="I416" s="7"/>
      <c r="J416" s="7"/>
      <c r="K416" s="7"/>
      <c r="L416" s="7"/>
      <c r="M416" s="7"/>
      <c r="N416" s="7"/>
      <c r="O416" s="87"/>
      <c r="P416" s="7"/>
      <c r="Q416" s="7"/>
      <c r="R416" s="7"/>
      <c r="S416" s="7"/>
      <c r="T416" s="7"/>
      <c r="U416" s="7"/>
      <c r="V416" s="7"/>
      <c r="W416" s="7"/>
      <c r="X416" s="7"/>
      <c r="Y416" s="7"/>
      <c r="Z416" s="7"/>
      <c r="AA416" s="7"/>
      <c r="AB416" s="7"/>
      <c r="AC416" s="7"/>
      <c r="AD416" s="7"/>
    </row>
    <row r="417" spans="1:30" s="4" customFormat="1">
      <c r="A417" s="7"/>
      <c r="B417" s="7"/>
      <c r="C417" s="7"/>
      <c r="D417" s="7"/>
      <c r="E417" s="7"/>
      <c r="F417" s="7"/>
      <c r="G417" s="7"/>
      <c r="H417" s="7"/>
      <c r="I417" s="7"/>
      <c r="J417" s="7"/>
      <c r="K417" s="7"/>
      <c r="L417" s="7"/>
      <c r="M417" s="7"/>
      <c r="N417" s="7"/>
      <c r="O417" s="87"/>
      <c r="P417" s="7"/>
      <c r="Q417" s="7"/>
      <c r="R417" s="7"/>
      <c r="S417" s="7"/>
      <c r="T417" s="7"/>
      <c r="U417" s="7"/>
      <c r="V417" s="7"/>
      <c r="W417" s="7"/>
      <c r="X417" s="7"/>
      <c r="Y417" s="7"/>
      <c r="Z417" s="7"/>
      <c r="AA417" s="7"/>
      <c r="AB417" s="7"/>
      <c r="AC417" s="7"/>
      <c r="AD417" s="7"/>
    </row>
    <row r="418" spans="1:30" s="4" customFormat="1">
      <c r="A418" s="7"/>
      <c r="B418" s="7"/>
      <c r="C418" s="7"/>
      <c r="D418" s="7"/>
      <c r="E418" s="7"/>
      <c r="F418" s="7"/>
      <c r="G418" s="7"/>
      <c r="H418" s="7"/>
      <c r="I418" s="7"/>
      <c r="J418" s="7"/>
      <c r="K418" s="7"/>
      <c r="L418" s="7"/>
      <c r="M418" s="7"/>
      <c r="N418" s="7"/>
      <c r="O418" s="87"/>
      <c r="P418" s="7"/>
      <c r="Q418" s="7"/>
      <c r="R418" s="7"/>
      <c r="S418" s="7"/>
      <c r="T418" s="7"/>
      <c r="U418" s="7"/>
      <c r="V418" s="7"/>
      <c r="W418" s="7"/>
      <c r="X418" s="7"/>
      <c r="Y418" s="7"/>
      <c r="Z418" s="7"/>
      <c r="AA418" s="7"/>
      <c r="AB418" s="7"/>
      <c r="AC418" s="7"/>
      <c r="AD418" s="7"/>
    </row>
    <row r="419" spans="1:30" s="4" customFormat="1">
      <c r="A419" s="7"/>
      <c r="B419" s="7"/>
      <c r="C419" s="7"/>
      <c r="D419" s="7"/>
      <c r="E419" s="7"/>
      <c r="F419" s="7"/>
      <c r="G419" s="7"/>
      <c r="H419" s="7"/>
      <c r="I419" s="7"/>
      <c r="J419" s="7"/>
      <c r="K419" s="7"/>
      <c r="L419" s="7"/>
      <c r="M419" s="7"/>
      <c r="N419" s="7"/>
      <c r="O419" s="87"/>
      <c r="P419" s="7"/>
      <c r="Q419" s="7"/>
      <c r="R419" s="7"/>
      <c r="S419" s="7"/>
      <c r="T419" s="7"/>
      <c r="U419" s="7"/>
      <c r="V419" s="7"/>
      <c r="W419" s="7"/>
      <c r="X419" s="7"/>
      <c r="Y419" s="7"/>
      <c r="Z419" s="7"/>
      <c r="AA419" s="7"/>
      <c r="AB419" s="7"/>
      <c r="AC419" s="7"/>
      <c r="AD419" s="7"/>
    </row>
    <row r="420" spans="1:30" s="4" customFormat="1">
      <c r="A420" s="7"/>
      <c r="B420" s="7"/>
      <c r="C420" s="7"/>
      <c r="D420" s="7"/>
      <c r="E420" s="7"/>
      <c r="F420" s="7"/>
      <c r="G420" s="7"/>
      <c r="H420" s="7"/>
      <c r="I420" s="7"/>
      <c r="J420" s="7"/>
      <c r="K420" s="7"/>
      <c r="L420" s="7"/>
      <c r="M420" s="7"/>
      <c r="N420" s="7"/>
      <c r="O420" s="87"/>
      <c r="P420" s="7"/>
      <c r="Q420" s="7"/>
      <c r="R420" s="7"/>
      <c r="S420" s="7"/>
      <c r="T420" s="7"/>
      <c r="U420" s="7"/>
      <c r="V420" s="7"/>
      <c r="W420" s="7"/>
      <c r="X420" s="7"/>
      <c r="Y420" s="7"/>
      <c r="Z420" s="7"/>
      <c r="AA420" s="7"/>
      <c r="AB420" s="7"/>
      <c r="AC420" s="7"/>
      <c r="AD420" s="7"/>
    </row>
    <row r="421" spans="1:30" s="4" customFormat="1">
      <c r="A421" s="7"/>
      <c r="B421" s="7"/>
      <c r="C421" s="7"/>
      <c r="D421" s="7"/>
      <c r="E421" s="7"/>
      <c r="F421" s="7"/>
      <c r="G421" s="7"/>
      <c r="H421" s="7"/>
      <c r="I421" s="7"/>
      <c r="J421" s="7"/>
      <c r="K421" s="7"/>
      <c r="L421" s="7"/>
      <c r="M421" s="7"/>
      <c r="N421" s="7"/>
      <c r="O421" s="87"/>
      <c r="P421" s="7"/>
      <c r="Q421" s="7"/>
      <c r="R421" s="7"/>
      <c r="S421" s="7"/>
      <c r="T421" s="7"/>
      <c r="U421" s="7"/>
      <c r="V421" s="7"/>
      <c r="W421" s="7"/>
      <c r="X421" s="7"/>
      <c r="Y421" s="7"/>
      <c r="Z421" s="7"/>
      <c r="AA421" s="7"/>
      <c r="AB421" s="7"/>
      <c r="AC421" s="7"/>
      <c r="AD421" s="7"/>
    </row>
    <row r="422" spans="1:30" s="4" customFormat="1">
      <c r="A422" s="7"/>
      <c r="B422" s="7"/>
      <c r="C422" s="7"/>
      <c r="D422" s="7"/>
      <c r="E422" s="7"/>
      <c r="F422" s="7"/>
      <c r="G422" s="7"/>
      <c r="H422" s="7"/>
      <c r="I422" s="7"/>
      <c r="J422" s="7"/>
      <c r="K422" s="7"/>
      <c r="L422" s="7"/>
      <c r="M422" s="7"/>
      <c r="N422" s="7"/>
      <c r="O422" s="87"/>
      <c r="P422" s="7"/>
      <c r="Q422" s="7"/>
      <c r="R422" s="7"/>
      <c r="S422" s="7"/>
      <c r="T422" s="7"/>
      <c r="U422" s="7"/>
      <c r="V422" s="7"/>
      <c r="W422" s="7"/>
      <c r="X422" s="7"/>
      <c r="Y422" s="7"/>
      <c r="Z422" s="7"/>
      <c r="AA422" s="7"/>
      <c r="AB422" s="7"/>
      <c r="AC422" s="7"/>
      <c r="AD422" s="7"/>
    </row>
    <row r="423" spans="1:30" s="4" customFormat="1">
      <c r="A423" s="7"/>
      <c r="B423" s="7"/>
      <c r="C423" s="7"/>
      <c r="D423" s="7"/>
      <c r="E423" s="7"/>
      <c r="F423" s="7"/>
      <c r="G423" s="7"/>
      <c r="H423" s="7"/>
      <c r="I423" s="7"/>
      <c r="J423" s="7"/>
      <c r="K423" s="7"/>
      <c r="L423" s="7"/>
      <c r="M423" s="7"/>
      <c r="N423" s="7"/>
      <c r="O423" s="87"/>
      <c r="P423" s="7"/>
      <c r="Q423" s="7"/>
      <c r="R423" s="7"/>
      <c r="S423" s="7"/>
      <c r="T423" s="7"/>
      <c r="U423" s="7"/>
      <c r="V423" s="7"/>
      <c r="W423" s="7"/>
      <c r="X423" s="7"/>
      <c r="Y423" s="7"/>
      <c r="Z423" s="7"/>
      <c r="AA423" s="7"/>
      <c r="AB423" s="7"/>
      <c r="AC423" s="7"/>
      <c r="AD423" s="7"/>
    </row>
    <row r="424" spans="1:30" s="4" customFormat="1">
      <c r="A424" s="7"/>
      <c r="B424" s="7"/>
      <c r="C424" s="7"/>
      <c r="D424" s="7"/>
      <c r="E424" s="7"/>
      <c r="F424" s="7"/>
      <c r="G424" s="7"/>
      <c r="H424" s="7"/>
      <c r="I424" s="7"/>
      <c r="J424" s="7"/>
      <c r="K424" s="7"/>
      <c r="L424" s="7"/>
      <c r="M424" s="7"/>
      <c r="N424" s="7"/>
      <c r="O424" s="87"/>
      <c r="P424" s="7"/>
      <c r="Q424" s="7"/>
      <c r="R424" s="7"/>
      <c r="S424" s="7"/>
      <c r="T424" s="7"/>
      <c r="U424" s="7"/>
      <c r="V424" s="7"/>
      <c r="W424" s="7"/>
      <c r="X424" s="7"/>
      <c r="Y424" s="7"/>
      <c r="Z424" s="7"/>
      <c r="AA424" s="7"/>
      <c r="AB424" s="7"/>
      <c r="AC424" s="7"/>
      <c r="AD424" s="7"/>
    </row>
    <row r="425" spans="1:30" s="4" customFormat="1">
      <c r="A425" s="7"/>
      <c r="B425" s="7"/>
      <c r="C425" s="7"/>
      <c r="D425" s="7"/>
      <c r="E425" s="7"/>
      <c r="F425" s="7"/>
      <c r="G425" s="7"/>
      <c r="H425" s="7"/>
      <c r="I425" s="7"/>
      <c r="J425" s="7"/>
      <c r="K425" s="7"/>
      <c r="L425" s="7"/>
      <c r="M425" s="7"/>
      <c r="N425" s="7"/>
      <c r="O425" s="87"/>
      <c r="P425" s="7"/>
      <c r="Q425" s="7"/>
      <c r="R425" s="7"/>
      <c r="S425" s="7"/>
      <c r="T425" s="7"/>
      <c r="U425" s="7"/>
      <c r="V425" s="7"/>
      <c r="W425" s="7"/>
      <c r="X425" s="7"/>
      <c r="Y425" s="7"/>
      <c r="Z425" s="7"/>
      <c r="AA425" s="7"/>
      <c r="AB425" s="7"/>
      <c r="AC425" s="7"/>
      <c r="AD425" s="7"/>
    </row>
    <row r="426" spans="1:30" s="4" customFormat="1">
      <c r="A426" s="7"/>
      <c r="B426" s="7"/>
      <c r="C426" s="7"/>
      <c r="D426" s="7"/>
      <c r="E426" s="7"/>
      <c r="F426" s="7"/>
      <c r="G426" s="7"/>
      <c r="H426" s="7"/>
      <c r="I426" s="7"/>
      <c r="J426" s="7"/>
      <c r="K426" s="7"/>
      <c r="L426" s="7"/>
      <c r="M426" s="7"/>
      <c r="N426" s="7"/>
      <c r="O426" s="87"/>
      <c r="P426" s="7"/>
      <c r="Q426" s="7"/>
      <c r="R426" s="7"/>
      <c r="S426" s="7"/>
      <c r="T426" s="7"/>
      <c r="U426" s="7"/>
      <c r="V426" s="7"/>
      <c r="W426" s="7"/>
      <c r="X426" s="7"/>
      <c r="Y426" s="7"/>
      <c r="Z426" s="7"/>
      <c r="AA426" s="7"/>
      <c r="AB426" s="7"/>
      <c r="AC426" s="7"/>
      <c r="AD426" s="7"/>
    </row>
    <row r="427" spans="1:30" s="4" customFormat="1">
      <c r="A427" s="7"/>
      <c r="B427" s="7"/>
      <c r="C427" s="7"/>
      <c r="D427" s="7"/>
      <c r="E427" s="7"/>
      <c r="F427" s="7"/>
      <c r="G427" s="7"/>
      <c r="H427" s="7"/>
      <c r="I427" s="7"/>
      <c r="J427" s="7"/>
      <c r="K427" s="7"/>
      <c r="L427" s="7"/>
      <c r="M427" s="7"/>
      <c r="N427" s="7"/>
      <c r="O427" s="87"/>
      <c r="P427" s="7"/>
      <c r="Q427" s="7"/>
      <c r="R427" s="7"/>
      <c r="S427" s="7"/>
      <c r="T427" s="7"/>
      <c r="U427" s="7"/>
      <c r="V427" s="7"/>
      <c r="W427" s="7"/>
      <c r="X427" s="7"/>
      <c r="Y427" s="7"/>
      <c r="Z427" s="7"/>
      <c r="AA427" s="7"/>
      <c r="AB427" s="7"/>
      <c r="AC427" s="7"/>
      <c r="AD427" s="7"/>
    </row>
    <row r="428" spans="1:30" s="4" customFormat="1">
      <c r="A428" s="7"/>
      <c r="B428" s="7"/>
      <c r="C428" s="7"/>
      <c r="D428" s="7"/>
      <c r="E428" s="7"/>
      <c r="F428" s="7"/>
      <c r="G428" s="7"/>
      <c r="H428" s="7"/>
      <c r="I428" s="7"/>
      <c r="J428" s="7"/>
      <c r="K428" s="7"/>
      <c r="L428" s="7"/>
      <c r="M428" s="7"/>
      <c r="N428" s="7"/>
      <c r="O428" s="87"/>
      <c r="P428" s="7"/>
      <c r="Q428" s="7"/>
      <c r="R428" s="7"/>
      <c r="S428" s="7"/>
      <c r="T428" s="7"/>
      <c r="U428" s="7"/>
      <c r="V428" s="7"/>
      <c r="W428" s="7"/>
      <c r="X428" s="7"/>
      <c r="Y428" s="7"/>
      <c r="Z428" s="7"/>
      <c r="AA428" s="7"/>
      <c r="AB428" s="7"/>
      <c r="AC428" s="7"/>
      <c r="AD428" s="7"/>
    </row>
    <row r="429" spans="1:30" s="4" customFormat="1">
      <c r="A429" s="7"/>
      <c r="B429" s="7"/>
      <c r="C429" s="7"/>
      <c r="D429" s="7"/>
      <c r="E429" s="7"/>
      <c r="F429" s="7"/>
      <c r="G429" s="7"/>
      <c r="H429" s="7"/>
      <c r="I429" s="7"/>
      <c r="J429" s="7"/>
      <c r="K429" s="7"/>
      <c r="L429" s="7"/>
      <c r="M429" s="7"/>
      <c r="N429" s="7"/>
      <c r="O429" s="87"/>
      <c r="P429" s="7"/>
      <c r="Q429" s="7"/>
      <c r="R429" s="7"/>
      <c r="S429" s="7"/>
      <c r="T429" s="7"/>
      <c r="U429" s="7"/>
      <c r="V429" s="7"/>
      <c r="W429" s="7"/>
      <c r="X429" s="7"/>
      <c r="Y429" s="7"/>
      <c r="Z429" s="7"/>
      <c r="AA429" s="7"/>
      <c r="AB429" s="7"/>
      <c r="AC429" s="7"/>
      <c r="AD429" s="7"/>
    </row>
    <row r="430" spans="1:30" s="4" customFormat="1">
      <c r="A430" s="7"/>
      <c r="B430" s="7"/>
      <c r="C430" s="7"/>
      <c r="D430" s="7"/>
      <c r="E430" s="7"/>
      <c r="F430" s="7"/>
      <c r="G430" s="7"/>
      <c r="H430" s="7"/>
      <c r="I430" s="7"/>
      <c r="J430" s="7"/>
      <c r="K430" s="7"/>
      <c r="L430" s="7"/>
      <c r="M430" s="7"/>
      <c r="N430" s="7"/>
      <c r="O430" s="87"/>
      <c r="P430" s="7"/>
      <c r="Q430" s="7"/>
      <c r="R430" s="7"/>
      <c r="S430" s="7"/>
      <c r="T430" s="7"/>
      <c r="U430" s="7"/>
      <c r="V430" s="7"/>
      <c r="W430" s="7"/>
      <c r="X430" s="7"/>
      <c r="Y430" s="7"/>
      <c r="Z430" s="7"/>
      <c r="AA430" s="7"/>
      <c r="AB430" s="7"/>
      <c r="AC430" s="7"/>
      <c r="AD430" s="7"/>
    </row>
    <row r="431" spans="1:30" s="4" customFormat="1">
      <c r="A431" s="7"/>
      <c r="B431" s="7"/>
      <c r="C431" s="7"/>
      <c r="D431" s="7"/>
      <c r="E431" s="7"/>
      <c r="F431" s="7"/>
      <c r="G431" s="7"/>
      <c r="H431" s="7"/>
      <c r="I431" s="7"/>
      <c r="J431" s="7"/>
      <c r="K431" s="7"/>
      <c r="L431" s="7"/>
      <c r="M431" s="7"/>
      <c r="N431" s="7"/>
      <c r="O431" s="87"/>
      <c r="P431" s="7"/>
      <c r="Q431" s="7"/>
      <c r="R431" s="7"/>
      <c r="S431" s="7"/>
      <c r="T431" s="7"/>
      <c r="U431" s="7"/>
      <c r="V431" s="7"/>
      <c r="W431" s="7"/>
      <c r="X431" s="7"/>
      <c r="Y431" s="7"/>
      <c r="Z431" s="7"/>
      <c r="AA431" s="7"/>
      <c r="AB431" s="7"/>
      <c r="AC431" s="7"/>
      <c r="AD431" s="7"/>
    </row>
    <row r="432" spans="1:30" s="4" customFormat="1">
      <c r="A432" s="7"/>
      <c r="B432" s="7"/>
      <c r="C432" s="7"/>
      <c r="D432" s="7"/>
      <c r="E432" s="7"/>
      <c r="F432" s="7"/>
      <c r="G432" s="7"/>
      <c r="H432" s="7"/>
      <c r="I432" s="7"/>
      <c r="J432" s="7"/>
      <c r="K432" s="7"/>
      <c r="L432" s="7"/>
      <c r="M432" s="7"/>
      <c r="N432" s="7"/>
      <c r="O432" s="87"/>
      <c r="P432" s="7"/>
      <c r="Q432" s="7"/>
      <c r="R432" s="7"/>
      <c r="S432" s="7"/>
      <c r="T432" s="7"/>
      <c r="U432" s="7"/>
      <c r="V432" s="7"/>
      <c r="W432" s="7"/>
      <c r="X432" s="7"/>
      <c r="Y432" s="7"/>
      <c r="Z432" s="7"/>
      <c r="AA432" s="7"/>
      <c r="AB432" s="7"/>
      <c r="AC432" s="7"/>
      <c r="AD432" s="7"/>
    </row>
    <row r="433" spans="1:30" s="4" customFormat="1">
      <c r="A433" s="7"/>
      <c r="B433" s="7"/>
      <c r="C433" s="7"/>
      <c r="D433" s="7"/>
      <c r="E433" s="7"/>
      <c r="F433" s="7"/>
      <c r="G433" s="7"/>
      <c r="H433" s="7"/>
      <c r="I433" s="7"/>
      <c r="J433" s="7"/>
      <c r="K433" s="7"/>
      <c r="L433" s="7"/>
      <c r="M433" s="7"/>
      <c r="N433" s="7"/>
      <c r="O433" s="87"/>
      <c r="P433" s="7"/>
      <c r="Q433" s="7"/>
      <c r="R433" s="7"/>
      <c r="S433" s="7"/>
      <c r="T433" s="7"/>
      <c r="U433" s="7"/>
      <c r="V433" s="7"/>
      <c r="W433" s="7"/>
      <c r="X433" s="7"/>
      <c r="Y433" s="7"/>
      <c r="Z433" s="7"/>
      <c r="AA433" s="7"/>
      <c r="AB433" s="7"/>
      <c r="AC433" s="7"/>
      <c r="AD433" s="7"/>
    </row>
    <row r="434" spans="1:30" s="4" customFormat="1">
      <c r="A434" s="7"/>
      <c r="B434" s="7"/>
      <c r="C434" s="7"/>
      <c r="D434" s="7"/>
      <c r="E434" s="7"/>
      <c r="F434" s="7"/>
      <c r="G434" s="7"/>
      <c r="H434" s="7"/>
      <c r="I434" s="7"/>
      <c r="J434" s="7"/>
      <c r="K434" s="7"/>
      <c r="L434" s="7"/>
      <c r="M434" s="7"/>
      <c r="N434" s="7"/>
      <c r="O434" s="87"/>
      <c r="P434" s="7"/>
      <c r="Q434" s="7"/>
      <c r="R434" s="7"/>
      <c r="S434" s="7"/>
      <c r="T434" s="7"/>
      <c r="U434" s="7"/>
      <c r="V434" s="7"/>
      <c r="W434" s="7"/>
      <c r="X434" s="7"/>
      <c r="Y434" s="7"/>
      <c r="Z434" s="7"/>
      <c r="AA434" s="7"/>
      <c r="AB434" s="7"/>
      <c r="AC434" s="7"/>
      <c r="AD434" s="7"/>
    </row>
    <row r="435" spans="1:30" s="4" customFormat="1">
      <c r="A435" s="7"/>
      <c r="B435" s="7"/>
      <c r="C435" s="7"/>
      <c r="D435" s="7"/>
      <c r="E435" s="7"/>
      <c r="F435" s="7"/>
      <c r="G435" s="7"/>
      <c r="H435" s="7"/>
      <c r="I435" s="7"/>
      <c r="J435" s="7"/>
      <c r="K435" s="7"/>
      <c r="L435" s="7"/>
      <c r="M435" s="7"/>
      <c r="N435" s="7"/>
      <c r="O435" s="87"/>
      <c r="P435" s="7"/>
      <c r="Q435" s="7"/>
      <c r="R435" s="7"/>
      <c r="S435" s="7"/>
      <c r="T435" s="7"/>
      <c r="U435" s="7"/>
      <c r="V435" s="7"/>
      <c r="W435" s="7"/>
      <c r="X435" s="7"/>
      <c r="Y435" s="7"/>
      <c r="Z435" s="7"/>
      <c r="AA435" s="7"/>
      <c r="AB435" s="7"/>
      <c r="AC435" s="7"/>
      <c r="AD435" s="7"/>
    </row>
    <row r="436" spans="1:30" s="4" customFormat="1">
      <c r="A436" s="7"/>
      <c r="B436" s="7"/>
      <c r="C436" s="7"/>
      <c r="D436" s="7"/>
      <c r="E436" s="7"/>
      <c r="F436" s="7"/>
      <c r="G436" s="7"/>
      <c r="H436" s="7"/>
      <c r="I436" s="7"/>
      <c r="J436" s="7"/>
      <c r="K436" s="7"/>
      <c r="L436" s="7"/>
      <c r="M436" s="7"/>
      <c r="N436" s="7"/>
      <c r="O436" s="87"/>
      <c r="P436" s="7"/>
      <c r="Q436" s="7"/>
      <c r="R436" s="7"/>
      <c r="S436" s="7"/>
      <c r="T436" s="7"/>
      <c r="U436" s="7"/>
      <c r="V436" s="7"/>
      <c r="W436" s="7"/>
      <c r="X436" s="7"/>
      <c r="Y436" s="7"/>
      <c r="Z436" s="7"/>
      <c r="AA436" s="7"/>
      <c r="AB436" s="7"/>
      <c r="AC436" s="7"/>
      <c r="AD436" s="7"/>
    </row>
    <row r="437" spans="1:30" s="4" customFormat="1">
      <c r="A437" s="7"/>
      <c r="B437" s="7"/>
      <c r="C437" s="7"/>
      <c r="D437" s="7"/>
      <c r="E437" s="7"/>
      <c r="F437" s="7"/>
      <c r="G437" s="7"/>
      <c r="H437" s="7"/>
      <c r="I437" s="7"/>
      <c r="J437" s="7"/>
      <c r="K437" s="7"/>
      <c r="L437" s="7"/>
      <c r="M437" s="7"/>
      <c r="N437" s="7"/>
      <c r="O437" s="87"/>
      <c r="P437" s="7"/>
      <c r="Q437" s="7"/>
      <c r="R437" s="7"/>
      <c r="S437" s="7"/>
      <c r="T437" s="7"/>
      <c r="U437" s="7"/>
      <c r="V437" s="7"/>
      <c r="W437" s="7"/>
      <c r="X437" s="7"/>
      <c r="Y437" s="7"/>
      <c r="Z437" s="7"/>
      <c r="AA437" s="7"/>
      <c r="AB437" s="7"/>
      <c r="AC437" s="7"/>
      <c r="AD437" s="7"/>
    </row>
    <row r="438" spans="1:30" s="4" customFormat="1">
      <c r="A438" s="7"/>
      <c r="B438" s="7"/>
      <c r="C438" s="7"/>
      <c r="D438" s="7"/>
      <c r="E438" s="7"/>
      <c r="F438" s="7"/>
      <c r="G438" s="7"/>
      <c r="H438" s="7"/>
      <c r="I438" s="7"/>
      <c r="J438" s="7"/>
      <c r="K438" s="7"/>
      <c r="L438" s="7"/>
      <c r="M438" s="7"/>
      <c r="N438" s="7"/>
      <c r="O438" s="87"/>
      <c r="P438" s="7"/>
      <c r="Q438" s="7"/>
      <c r="R438" s="7"/>
      <c r="S438" s="7"/>
      <c r="T438" s="7"/>
      <c r="U438" s="7"/>
      <c r="V438" s="7"/>
      <c r="W438" s="7"/>
      <c r="X438" s="7"/>
      <c r="Y438" s="7"/>
      <c r="Z438" s="7"/>
      <c r="AA438" s="7"/>
      <c r="AB438" s="7"/>
      <c r="AC438" s="7"/>
      <c r="AD438" s="7"/>
    </row>
    <row r="439" spans="1:30" s="4" customFormat="1">
      <c r="A439" s="7"/>
      <c r="B439" s="7"/>
      <c r="C439" s="7"/>
      <c r="D439" s="7"/>
      <c r="E439" s="7"/>
      <c r="F439" s="7"/>
      <c r="G439" s="7"/>
      <c r="H439" s="7"/>
      <c r="I439" s="7"/>
      <c r="J439" s="7"/>
      <c r="K439" s="7"/>
      <c r="L439" s="7"/>
      <c r="M439" s="7"/>
      <c r="N439" s="7"/>
      <c r="O439" s="87"/>
      <c r="P439" s="7"/>
      <c r="Q439" s="7"/>
      <c r="R439" s="7"/>
      <c r="S439" s="7"/>
      <c r="T439" s="7"/>
      <c r="U439" s="7"/>
      <c r="V439" s="7"/>
      <c r="W439" s="7"/>
      <c r="X439" s="7"/>
      <c r="Y439" s="7"/>
      <c r="Z439" s="7"/>
      <c r="AA439" s="7"/>
      <c r="AB439" s="7"/>
      <c r="AC439" s="7"/>
      <c r="AD439" s="7"/>
    </row>
    <row r="440" spans="1:30" s="4" customFormat="1">
      <c r="A440" s="7"/>
      <c r="B440" s="7"/>
      <c r="C440" s="7"/>
      <c r="D440" s="7"/>
      <c r="E440" s="7"/>
      <c r="F440" s="7"/>
      <c r="G440" s="7"/>
      <c r="H440" s="7"/>
      <c r="I440" s="7"/>
      <c r="J440" s="7"/>
      <c r="K440" s="7"/>
      <c r="L440" s="7"/>
      <c r="M440" s="7"/>
      <c r="N440" s="7"/>
      <c r="O440" s="87"/>
      <c r="P440" s="7"/>
      <c r="Q440" s="7"/>
      <c r="R440" s="7"/>
      <c r="S440" s="7"/>
      <c r="T440" s="7"/>
      <c r="U440" s="7"/>
      <c r="V440" s="7"/>
      <c r="W440" s="7"/>
      <c r="X440" s="7"/>
      <c r="Y440" s="7"/>
      <c r="Z440" s="7"/>
      <c r="AA440" s="7"/>
      <c r="AB440" s="7"/>
      <c r="AC440" s="7"/>
      <c r="AD440" s="7"/>
    </row>
    <row r="441" spans="1:30" s="4" customFormat="1">
      <c r="A441" s="7"/>
      <c r="B441" s="7"/>
      <c r="C441" s="7"/>
      <c r="D441" s="7"/>
      <c r="E441" s="7"/>
      <c r="F441" s="7"/>
      <c r="G441" s="7"/>
      <c r="H441" s="7"/>
      <c r="I441" s="7"/>
      <c r="J441" s="7"/>
      <c r="K441" s="7"/>
      <c r="L441" s="7"/>
      <c r="M441" s="7"/>
      <c r="N441" s="7"/>
      <c r="O441" s="87"/>
      <c r="P441" s="7"/>
      <c r="Q441" s="7"/>
      <c r="R441" s="7"/>
      <c r="S441" s="7"/>
      <c r="T441" s="7"/>
      <c r="U441" s="7"/>
      <c r="V441" s="7"/>
      <c r="W441" s="7"/>
      <c r="X441" s="7"/>
      <c r="Y441" s="7"/>
      <c r="Z441" s="7"/>
      <c r="AA441" s="7"/>
      <c r="AB441" s="7"/>
      <c r="AC441" s="7"/>
      <c r="AD441" s="7"/>
    </row>
    <row r="442" spans="1:30" s="4" customFormat="1">
      <c r="A442" s="7"/>
      <c r="B442" s="7"/>
      <c r="C442" s="7"/>
      <c r="D442" s="7"/>
      <c r="E442" s="7"/>
      <c r="F442" s="7"/>
      <c r="G442" s="7"/>
      <c r="H442" s="7"/>
      <c r="I442" s="7"/>
      <c r="J442" s="7"/>
      <c r="K442" s="7"/>
      <c r="L442" s="7"/>
      <c r="M442" s="7"/>
      <c r="N442" s="7"/>
      <c r="O442" s="87"/>
      <c r="P442" s="7"/>
      <c r="Q442" s="7"/>
      <c r="R442" s="7"/>
      <c r="S442" s="7"/>
      <c r="T442" s="7"/>
      <c r="U442" s="7"/>
      <c r="V442" s="7"/>
      <c r="W442" s="7"/>
      <c r="X442" s="7"/>
      <c r="Y442" s="7"/>
      <c r="Z442" s="7"/>
      <c r="AA442" s="7"/>
      <c r="AB442" s="7"/>
      <c r="AC442" s="7"/>
      <c r="AD442" s="7"/>
    </row>
    <row r="443" spans="1:30" s="4" customFormat="1">
      <c r="A443" s="7"/>
      <c r="B443" s="7"/>
      <c r="C443" s="7"/>
      <c r="D443" s="7"/>
      <c r="E443" s="7"/>
      <c r="F443" s="7"/>
      <c r="G443" s="7"/>
      <c r="H443" s="7"/>
      <c r="I443" s="7"/>
      <c r="J443" s="7"/>
      <c r="K443" s="7"/>
      <c r="L443" s="7"/>
      <c r="M443" s="7"/>
      <c r="N443" s="7"/>
      <c r="O443" s="87"/>
      <c r="P443" s="7"/>
      <c r="Q443" s="7"/>
      <c r="R443" s="7"/>
      <c r="S443" s="7"/>
      <c r="T443" s="7"/>
      <c r="U443" s="7"/>
      <c r="V443" s="7"/>
      <c r="W443" s="7"/>
      <c r="X443" s="7"/>
      <c r="Y443" s="7"/>
      <c r="Z443" s="7"/>
      <c r="AA443" s="7"/>
      <c r="AB443" s="7"/>
      <c r="AC443" s="7"/>
      <c r="AD443" s="7"/>
    </row>
    <row r="444" spans="1:30" s="4" customFormat="1">
      <c r="A444" s="7"/>
      <c r="B444" s="7"/>
      <c r="C444" s="7"/>
      <c r="D444" s="7"/>
      <c r="E444" s="7"/>
      <c r="F444" s="7"/>
      <c r="G444" s="7"/>
      <c r="H444" s="7"/>
      <c r="I444" s="7"/>
      <c r="J444" s="7"/>
      <c r="K444" s="7"/>
      <c r="L444" s="7"/>
      <c r="M444" s="7"/>
      <c r="N444" s="7"/>
      <c r="O444" s="87"/>
      <c r="P444" s="7"/>
      <c r="Q444" s="7"/>
      <c r="R444" s="7"/>
      <c r="S444" s="7"/>
      <c r="T444" s="7"/>
      <c r="U444" s="7"/>
      <c r="V444" s="7"/>
      <c r="W444" s="7"/>
      <c r="X444" s="7"/>
      <c r="Y444" s="7"/>
      <c r="Z444" s="7"/>
      <c r="AA444" s="7"/>
      <c r="AB444" s="7"/>
      <c r="AC444" s="7"/>
      <c r="AD444" s="7"/>
    </row>
    <row r="445" spans="1:30" s="4" customFormat="1">
      <c r="A445" s="7"/>
      <c r="B445" s="7"/>
      <c r="C445" s="7"/>
      <c r="D445" s="7"/>
      <c r="E445" s="7"/>
      <c r="F445" s="7"/>
      <c r="G445" s="7"/>
      <c r="H445" s="7"/>
      <c r="I445" s="7"/>
      <c r="J445" s="7"/>
      <c r="K445" s="7"/>
      <c r="L445" s="7"/>
      <c r="M445" s="7"/>
      <c r="N445" s="7"/>
      <c r="O445" s="87"/>
      <c r="P445" s="7"/>
      <c r="Q445" s="7"/>
      <c r="R445" s="7"/>
      <c r="S445" s="7"/>
      <c r="T445" s="7"/>
      <c r="U445" s="7"/>
      <c r="V445" s="7"/>
      <c r="W445" s="7"/>
      <c r="X445" s="7"/>
      <c r="Y445" s="7"/>
      <c r="Z445" s="7"/>
      <c r="AA445" s="7"/>
      <c r="AB445" s="7"/>
      <c r="AC445" s="7"/>
      <c r="AD445" s="7"/>
    </row>
    <row r="446" spans="1:30" s="4" customFormat="1">
      <c r="A446" s="7"/>
      <c r="B446" s="7"/>
      <c r="C446" s="7"/>
      <c r="D446" s="7"/>
      <c r="E446" s="7"/>
      <c r="F446" s="7"/>
      <c r="G446" s="7"/>
      <c r="H446" s="7"/>
      <c r="I446" s="7"/>
      <c r="J446" s="7"/>
      <c r="K446" s="7"/>
      <c r="L446" s="7"/>
      <c r="M446" s="7"/>
      <c r="N446" s="7"/>
      <c r="O446" s="87"/>
      <c r="P446" s="7"/>
      <c r="Q446" s="7"/>
      <c r="R446" s="7"/>
      <c r="S446" s="7"/>
      <c r="T446" s="7"/>
      <c r="U446" s="7"/>
      <c r="V446" s="7"/>
      <c r="W446" s="7"/>
      <c r="X446" s="7"/>
      <c r="Y446" s="7"/>
      <c r="Z446" s="7"/>
      <c r="AA446" s="7"/>
      <c r="AB446" s="7"/>
      <c r="AC446" s="7"/>
      <c r="AD446" s="7"/>
    </row>
    <row r="447" spans="1:30" s="4" customFormat="1">
      <c r="A447" s="7"/>
      <c r="B447" s="7"/>
      <c r="C447" s="7"/>
      <c r="D447" s="7"/>
      <c r="E447" s="7"/>
      <c r="F447" s="7"/>
      <c r="G447" s="7"/>
      <c r="H447" s="7"/>
      <c r="I447" s="7"/>
      <c r="J447" s="7"/>
      <c r="K447" s="7"/>
      <c r="L447" s="7"/>
      <c r="M447" s="7"/>
      <c r="N447" s="7"/>
      <c r="O447" s="87"/>
      <c r="P447" s="7"/>
      <c r="Q447" s="7"/>
      <c r="R447" s="7"/>
      <c r="S447" s="7"/>
      <c r="T447" s="7"/>
      <c r="U447" s="7"/>
      <c r="V447" s="7"/>
      <c r="W447" s="7"/>
      <c r="X447" s="7"/>
      <c r="Y447" s="7"/>
      <c r="Z447" s="7"/>
      <c r="AA447" s="7"/>
      <c r="AB447" s="7"/>
      <c r="AC447" s="7"/>
      <c r="AD447" s="7"/>
    </row>
    <row r="448" spans="1:30" s="4" customFormat="1">
      <c r="A448" s="7"/>
      <c r="B448" s="7"/>
      <c r="C448" s="7"/>
      <c r="D448" s="7"/>
      <c r="E448" s="7"/>
      <c r="F448" s="7"/>
      <c r="G448" s="7"/>
      <c r="H448" s="7"/>
      <c r="I448" s="7"/>
      <c r="J448" s="7"/>
      <c r="K448" s="7"/>
      <c r="L448" s="7"/>
      <c r="M448" s="7"/>
      <c r="N448" s="7"/>
      <c r="O448" s="87"/>
      <c r="P448" s="7"/>
      <c r="Q448" s="7"/>
      <c r="R448" s="7"/>
      <c r="S448" s="7"/>
      <c r="T448" s="7"/>
      <c r="U448" s="7"/>
      <c r="V448" s="7"/>
      <c r="W448" s="7"/>
      <c r="X448" s="7"/>
      <c r="Y448" s="7"/>
      <c r="Z448" s="7"/>
      <c r="AA448" s="7"/>
      <c r="AB448" s="7"/>
      <c r="AC448" s="7"/>
      <c r="AD448" s="7"/>
    </row>
    <row r="449" spans="1:30" s="4" customFormat="1">
      <c r="A449" s="7"/>
      <c r="B449" s="7"/>
      <c r="C449" s="7"/>
      <c r="D449" s="7"/>
      <c r="E449" s="7"/>
      <c r="F449" s="7"/>
      <c r="G449" s="7"/>
      <c r="H449" s="7"/>
      <c r="I449" s="7"/>
      <c r="J449" s="7"/>
      <c r="K449" s="7"/>
      <c r="L449" s="7"/>
      <c r="M449" s="7"/>
      <c r="N449" s="7"/>
      <c r="O449" s="87"/>
      <c r="P449" s="7"/>
      <c r="Q449" s="7"/>
      <c r="R449" s="7"/>
      <c r="S449" s="7"/>
      <c r="T449" s="7"/>
      <c r="U449" s="7"/>
      <c r="V449" s="7"/>
      <c r="W449" s="7"/>
      <c r="X449" s="7"/>
      <c r="Y449" s="7"/>
      <c r="Z449" s="7"/>
      <c r="AA449" s="7"/>
      <c r="AB449" s="7"/>
      <c r="AC449" s="7"/>
      <c r="AD449" s="7"/>
    </row>
    <row r="450" spans="1:30" s="4" customFormat="1">
      <c r="A450" s="7"/>
      <c r="B450" s="7"/>
      <c r="C450" s="7"/>
      <c r="D450" s="7"/>
      <c r="E450" s="7"/>
      <c r="F450" s="7"/>
      <c r="G450" s="7"/>
      <c r="H450" s="7"/>
      <c r="I450" s="7"/>
      <c r="J450" s="7"/>
      <c r="K450" s="7"/>
      <c r="L450" s="7"/>
      <c r="M450" s="7"/>
      <c r="N450" s="7"/>
      <c r="O450" s="87"/>
      <c r="P450" s="7"/>
      <c r="Q450" s="7"/>
      <c r="R450" s="7"/>
      <c r="S450" s="7"/>
      <c r="T450" s="7"/>
      <c r="U450" s="7"/>
      <c r="V450" s="7"/>
      <c r="W450" s="7"/>
      <c r="X450" s="7"/>
      <c r="Y450" s="7"/>
      <c r="Z450" s="7"/>
      <c r="AA450" s="7"/>
      <c r="AB450" s="7"/>
      <c r="AC450" s="7"/>
      <c r="AD450" s="7"/>
    </row>
    <row r="451" spans="1:30" s="4" customFormat="1">
      <c r="A451" s="7"/>
      <c r="B451" s="7"/>
      <c r="C451" s="7"/>
      <c r="D451" s="7"/>
      <c r="E451" s="7"/>
      <c r="F451" s="7"/>
      <c r="G451" s="7"/>
      <c r="H451" s="7"/>
      <c r="I451" s="7"/>
      <c r="J451" s="7"/>
      <c r="K451" s="7"/>
      <c r="L451" s="7"/>
      <c r="M451" s="7"/>
      <c r="N451" s="7"/>
      <c r="O451" s="87"/>
      <c r="P451" s="7"/>
      <c r="Q451" s="7"/>
      <c r="R451" s="7"/>
      <c r="S451" s="7"/>
      <c r="T451" s="7"/>
      <c r="U451" s="7"/>
      <c r="V451" s="7"/>
      <c r="W451" s="7"/>
      <c r="X451" s="7"/>
      <c r="Y451" s="7"/>
      <c r="Z451" s="7"/>
      <c r="AA451" s="7"/>
      <c r="AB451" s="7"/>
      <c r="AC451" s="7"/>
      <c r="AD451" s="7"/>
    </row>
    <row r="452" spans="1:30" s="4" customFormat="1">
      <c r="A452" s="7"/>
      <c r="B452" s="7"/>
      <c r="C452" s="7"/>
      <c r="D452" s="7"/>
      <c r="E452" s="7"/>
      <c r="F452" s="7"/>
      <c r="G452" s="7"/>
      <c r="H452" s="7"/>
      <c r="I452" s="7"/>
      <c r="J452" s="7"/>
      <c r="K452" s="7"/>
      <c r="L452" s="7"/>
      <c r="M452" s="7"/>
      <c r="N452" s="7"/>
      <c r="O452" s="87"/>
      <c r="P452" s="7"/>
      <c r="Q452" s="7"/>
      <c r="R452" s="7"/>
      <c r="S452" s="7"/>
      <c r="T452" s="7"/>
      <c r="U452" s="7"/>
      <c r="V452" s="7"/>
      <c r="W452" s="7"/>
      <c r="X452" s="7"/>
      <c r="Y452" s="7"/>
      <c r="Z452" s="7"/>
      <c r="AA452" s="7"/>
      <c r="AB452" s="7"/>
      <c r="AC452" s="7"/>
      <c r="AD452" s="7"/>
    </row>
    <row r="453" spans="1:30" s="4" customFormat="1">
      <c r="A453" s="7"/>
      <c r="B453" s="7"/>
      <c r="C453" s="7"/>
      <c r="D453" s="7"/>
      <c r="E453" s="7"/>
      <c r="F453" s="7"/>
      <c r="G453" s="7"/>
      <c r="H453" s="7"/>
      <c r="I453" s="7"/>
      <c r="J453" s="7"/>
      <c r="K453" s="7"/>
      <c r="L453" s="7"/>
      <c r="M453" s="7"/>
      <c r="N453" s="7"/>
      <c r="O453" s="87"/>
      <c r="P453" s="7"/>
      <c r="Q453" s="7"/>
      <c r="R453" s="7"/>
      <c r="S453" s="7"/>
      <c r="T453" s="7"/>
      <c r="U453" s="7"/>
      <c r="V453" s="7"/>
      <c r="W453" s="7"/>
      <c r="X453" s="7"/>
      <c r="Y453" s="7"/>
      <c r="Z453" s="7"/>
      <c r="AA453" s="7"/>
      <c r="AB453" s="7"/>
      <c r="AC453" s="7"/>
      <c r="AD453" s="7"/>
    </row>
    <row r="454" spans="1:30" s="4" customFormat="1">
      <c r="A454" s="7"/>
      <c r="B454" s="7"/>
      <c r="C454" s="7"/>
      <c r="D454" s="7"/>
      <c r="E454" s="7"/>
      <c r="F454" s="7"/>
      <c r="G454" s="7"/>
      <c r="H454" s="7"/>
      <c r="I454" s="7"/>
      <c r="J454" s="7"/>
      <c r="K454" s="7"/>
      <c r="L454" s="7"/>
      <c r="M454" s="7"/>
      <c r="N454" s="7"/>
      <c r="O454" s="87"/>
      <c r="P454" s="7"/>
      <c r="Q454" s="7"/>
      <c r="R454" s="7"/>
      <c r="S454" s="7"/>
      <c r="T454" s="7"/>
      <c r="U454" s="7"/>
      <c r="V454" s="7"/>
      <c r="W454" s="7"/>
      <c r="X454" s="7"/>
      <c r="Y454" s="7"/>
      <c r="Z454" s="7"/>
      <c r="AA454" s="7"/>
      <c r="AB454" s="7"/>
      <c r="AC454" s="7"/>
      <c r="AD454" s="7"/>
    </row>
    <row r="455" spans="1:30" s="4" customFormat="1">
      <c r="A455" s="7"/>
      <c r="B455" s="7"/>
      <c r="C455" s="7"/>
      <c r="D455" s="7"/>
      <c r="E455" s="7"/>
      <c r="F455" s="7"/>
      <c r="G455" s="7"/>
      <c r="H455" s="7"/>
      <c r="I455" s="7"/>
      <c r="J455" s="7"/>
      <c r="K455" s="7"/>
      <c r="L455" s="7"/>
      <c r="M455" s="7"/>
      <c r="N455" s="7"/>
      <c r="O455" s="87"/>
      <c r="P455" s="7"/>
      <c r="Q455" s="7"/>
      <c r="R455" s="7"/>
      <c r="S455" s="7"/>
      <c r="T455" s="7"/>
      <c r="U455" s="7"/>
      <c r="V455" s="7"/>
      <c r="W455" s="7"/>
      <c r="X455" s="7"/>
      <c r="Y455" s="7"/>
      <c r="Z455" s="7"/>
      <c r="AA455" s="7"/>
      <c r="AB455" s="7"/>
      <c r="AC455" s="7"/>
      <c r="AD455" s="7"/>
    </row>
    <row r="456" spans="1:30" s="4" customFormat="1">
      <c r="A456" s="7"/>
      <c r="B456" s="7"/>
      <c r="C456" s="7"/>
      <c r="D456" s="7"/>
      <c r="E456" s="7"/>
      <c r="F456" s="7"/>
      <c r="G456" s="7"/>
      <c r="H456" s="7"/>
      <c r="I456" s="7"/>
      <c r="J456" s="7"/>
      <c r="K456" s="7"/>
      <c r="L456" s="7"/>
      <c r="M456" s="7"/>
      <c r="N456" s="7"/>
      <c r="O456" s="87"/>
      <c r="P456" s="7"/>
      <c r="Q456" s="7"/>
      <c r="R456" s="7"/>
      <c r="S456" s="7"/>
      <c r="T456" s="7"/>
      <c r="U456" s="7"/>
      <c r="V456" s="7"/>
      <c r="W456" s="7"/>
      <c r="X456" s="7"/>
      <c r="Y456" s="7"/>
      <c r="Z456" s="7"/>
      <c r="AA456" s="7"/>
      <c r="AB456" s="7"/>
      <c r="AC456" s="7"/>
      <c r="AD456" s="7"/>
    </row>
    <row r="457" spans="1:30" s="4" customFormat="1">
      <c r="A457" s="7"/>
      <c r="B457" s="7"/>
      <c r="C457" s="7"/>
      <c r="D457" s="7"/>
      <c r="E457" s="7"/>
      <c r="F457" s="7"/>
      <c r="G457" s="7"/>
      <c r="H457" s="7"/>
      <c r="I457" s="7"/>
      <c r="J457" s="7"/>
      <c r="K457" s="7"/>
      <c r="L457" s="7"/>
      <c r="M457" s="7"/>
      <c r="N457" s="7"/>
      <c r="O457" s="87"/>
      <c r="P457" s="7"/>
      <c r="Q457" s="7"/>
      <c r="R457" s="7"/>
      <c r="S457" s="7"/>
      <c r="T457" s="7"/>
      <c r="U457" s="7"/>
      <c r="V457" s="7"/>
      <c r="W457" s="7"/>
      <c r="X457" s="7"/>
      <c r="Y457" s="7"/>
      <c r="Z457" s="7"/>
      <c r="AA457" s="7"/>
      <c r="AB457" s="7"/>
      <c r="AC457" s="7"/>
      <c r="AD457" s="7"/>
    </row>
    <row r="458" spans="1:30" s="4" customFormat="1">
      <c r="A458" s="7"/>
      <c r="B458" s="7"/>
      <c r="C458" s="7"/>
      <c r="D458" s="7"/>
      <c r="E458" s="7"/>
      <c r="F458" s="7"/>
      <c r="G458" s="7"/>
      <c r="H458" s="7"/>
      <c r="I458" s="7"/>
      <c r="J458" s="7"/>
      <c r="K458" s="7"/>
      <c r="L458" s="7"/>
      <c r="M458" s="7"/>
      <c r="N458" s="7"/>
      <c r="O458" s="87"/>
      <c r="P458" s="7"/>
      <c r="Q458" s="7"/>
      <c r="R458" s="7"/>
      <c r="S458" s="7"/>
      <c r="T458" s="7"/>
      <c r="U458" s="7"/>
      <c r="V458" s="7"/>
      <c r="W458" s="7"/>
      <c r="X458" s="7"/>
      <c r="Y458" s="7"/>
      <c r="Z458" s="7"/>
      <c r="AA458" s="7"/>
      <c r="AB458" s="7"/>
      <c r="AC458" s="7"/>
      <c r="AD458" s="7"/>
    </row>
    <row r="459" spans="1:30" s="4" customFormat="1">
      <c r="A459" s="7"/>
      <c r="B459" s="7"/>
      <c r="C459" s="7"/>
      <c r="D459" s="7"/>
      <c r="E459" s="7"/>
      <c r="F459" s="7"/>
      <c r="G459" s="7"/>
      <c r="H459" s="7"/>
      <c r="I459" s="7"/>
      <c r="J459" s="7"/>
      <c r="K459" s="7"/>
      <c r="L459" s="7"/>
      <c r="M459" s="7"/>
      <c r="N459" s="7"/>
      <c r="O459" s="87"/>
      <c r="P459" s="7"/>
      <c r="Q459" s="7"/>
      <c r="R459" s="7"/>
      <c r="S459" s="7"/>
      <c r="T459" s="7"/>
      <c r="U459" s="7"/>
      <c r="V459" s="7"/>
      <c r="W459" s="7"/>
      <c r="X459" s="7"/>
      <c r="Y459" s="7"/>
      <c r="Z459" s="7"/>
      <c r="AA459" s="7"/>
      <c r="AB459" s="7"/>
      <c r="AC459" s="7"/>
      <c r="AD459" s="7"/>
    </row>
    <row r="460" spans="1:30" s="4" customFormat="1">
      <c r="A460" s="7"/>
      <c r="B460" s="7"/>
      <c r="C460" s="7"/>
      <c r="D460" s="7"/>
      <c r="E460" s="7"/>
      <c r="F460" s="7"/>
      <c r="G460" s="7"/>
      <c r="H460" s="7"/>
      <c r="I460" s="7"/>
      <c r="J460" s="7"/>
      <c r="K460" s="7"/>
      <c r="L460" s="7"/>
      <c r="M460" s="7"/>
      <c r="N460" s="7"/>
      <c r="O460" s="87"/>
      <c r="P460" s="7"/>
      <c r="Q460" s="7"/>
      <c r="R460" s="7"/>
      <c r="S460" s="7"/>
      <c r="T460" s="7"/>
      <c r="U460" s="7"/>
      <c r="V460" s="7"/>
      <c r="W460" s="7"/>
      <c r="X460" s="7"/>
      <c r="Y460" s="7"/>
      <c r="Z460" s="7"/>
      <c r="AA460" s="7"/>
      <c r="AB460" s="7"/>
      <c r="AC460" s="7"/>
      <c r="AD460" s="7"/>
    </row>
    <row r="461" spans="1:30" s="4" customFormat="1">
      <c r="A461" s="7"/>
      <c r="B461" s="7"/>
      <c r="C461" s="7"/>
      <c r="D461" s="7"/>
      <c r="E461" s="7"/>
      <c r="F461" s="7"/>
      <c r="G461" s="7"/>
      <c r="H461" s="7"/>
      <c r="I461" s="7"/>
      <c r="J461" s="7"/>
      <c r="K461" s="7"/>
      <c r="L461" s="7"/>
      <c r="M461" s="7"/>
      <c r="N461" s="7"/>
      <c r="O461" s="87"/>
      <c r="P461" s="7"/>
      <c r="Q461" s="7"/>
      <c r="R461" s="7"/>
      <c r="S461" s="7"/>
      <c r="T461" s="7"/>
      <c r="U461" s="7"/>
      <c r="V461" s="7"/>
      <c r="W461" s="7"/>
      <c r="X461" s="7"/>
      <c r="Y461" s="7"/>
      <c r="Z461" s="7"/>
      <c r="AA461" s="7"/>
      <c r="AB461" s="7"/>
      <c r="AC461" s="7"/>
      <c r="AD461" s="7"/>
    </row>
    <row r="462" spans="1:30" s="4" customFormat="1">
      <c r="A462" s="7"/>
      <c r="B462" s="7"/>
      <c r="C462" s="7"/>
      <c r="D462" s="7"/>
      <c r="E462" s="7"/>
      <c r="F462" s="7"/>
      <c r="G462" s="7"/>
      <c r="H462" s="7"/>
      <c r="I462" s="7"/>
      <c r="J462" s="7"/>
      <c r="K462" s="7"/>
      <c r="L462" s="7"/>
      <c r="M462" s="7"/>
      <c r="N462" s="7"/>
      <c r="O462" s="87"/>
      <c r="P462" s="7"/>
      <c r="Q462" s="7"/>
      <c r="R462" s="7"/>
      <c r="S462" s="7"/>
      <c r="T462" s="7"/>
      <c r="U462" s="7"/>
      <c r="V462" s="7"/>
      <c r="W462" s="7"/>
      <c r="X462" s="7"/>
      <c r="Y462" s="7"/>
      <c r="Z462" s="7"/>
      <c r="AA462" s="7"/>
      <c r="AB462" s="7"/>
      <c r="AC462" s="7"/>
      <c r="AD462" s="7"/>
    </row>
    <row r="463" spans="1:30" s="4" customFormat="1">
      <c r="A463" s="7"/>
      <c r="B463" s="7"/>
      <c r="C463" s="7"/>
      <c r="D463" s="7"/>
      <c r="E463" s="7"/>
      <c r="F463" s="7"/>
      <c r="G463" s="7"/>
      <c r="H463" s="7"/>
      <c r="I463" s="7"/>
      <c r="J463" s="7"/>
      <c r="K463" s="7"/>
      <c r="L463" s="7"/>
      <c r="M463" s="7"/>
      <c r="N463" s="7"/>
      <c r="O463" s="87"/>
      <c r="P463" s="7"/>
      <c r="Q463" s="7"/>
      <c r="R463" s="7"/>
      <c r="S463" s="7"/>
      <c r="T463" s="7"/>
      <c r="U463" s="7"/>
      <c r="V463" s="7"/>
      <c r="W463" s="7"/>
      <c r="X463" s="7"/>
      <c r="Y463" s="7"/>
      <c r="Z463" s="7"/>
      <c r="AA463" s="7"/>
      <c r="AB463" s="7"/>
      <c r="AC463" s="7"/>
      <c r="AD463" s="7"/>
    </row>
    <row r="464" spans="1:30" s="4" customFormat="1">
      <c r="A464" s="7"/>
      <c r="B464" s="7"/>
      <c r="C464" s="7"/>
      <c r="D464" s="7"/>
      <c r="E464" s="7"/>
      <c r="F464" s="7"/>
      <c r="G464" s="7"/>
      <c r="H464" s="7"/>
      <c r="I464" s="7"/>
      <c r="J464" s="7"/>
      <c r="K464" s="7"/>
      <c r="L464" s="7"/>
      <c r="M464" s="7"/>
      <c r="N464" s="7"/>
      <c r="O464" s="87"/>
      <c r="P464" s="7"/>
      <c r="Q464" s="7"/>
      <c r="R464" s="7"/>
      <c r="S464" s="7"/>
      <c r="T464" s="7"/>
      <c r="U464" s="7"/>
      <c r="V464" s="7"/>
      <c r="W464" s="7"/>
      <c r="X464" s="7"/>
      <c r="Y464" s="7"/>
      <c r="Z464" s="7"/>
      <c r="AA464" s="7"/>
      <c r="AB464" s="7"/>
      <c r="AC464" s="7"/>
      <c r="AD464" s="7"/>
    </row>
    <row r="465" spans="1:30" s="4" customFormat="1">
      <c r="A465" s="7"/>
      <c r="B465" s="7"/>
      <c r="C465" s="7"/>
      <c r="D465" s="7"/>
      <c r="E465" s="7"/>
      <c r="F465" s="7"/>
      <c r="G465" s="7"/>
      <c r="H465" s="7"/>
      <c r="I465" s="7"/>
      <c r="J465" s="7"/>
      <c r="K465" s="7"/>
      <c r="L465" s="7"/>
      <c r="M465" s="7"/>
      <c r="N465" s="7"/>
      <c r="O465" s="87"/>
      <c r="P465" s="7"/>
      <c r="Q465" s="7"/>
      <c r="R465" s="7"/>
      <c r="S465" s="7"/>
      <c r="T465" s="7"/>
      <c r="U465" s="7"/>
      <c r="V465" s="7"/>
      <c r="W465" s="7"/>
      <c r="X465" s="7"/>
      <c r="Y465" s="7"/>
      <c r="Z465" s="7"/>
      <c r="AA465" s="7"/>
      <c r="AB465" s="7"/>
      <c r="AC465" s="7"/>
      <c r="AD465" s="7"/>
    </row>
    <row r="466" spans="1:30" s="4" customFormat="1">
      <c r="A466" s="7"/>
      <c r="B466" s="7"/>
      <c r="C466" s="7"/>
      <c r="D466" s="7"/>
      <c r="E466" s="7"/>
      <c r="F466" s="7"/>
      <c r="G466" s="7"/>
      <c r="H466" s="7"/>
      <c r="I466" s="7"/>
      <c r="J466" s="7"/>
      <c r="K466" s="7"/>
      <c r="L466" s="7"/>
      <c r="M466" s="7"/>
      <c r="N466" s="7"/>
      <c r="O466" s="87"/>
      <c r="P466" s="7"/>
      <c r="Q466" s="7"/>
      <c r="R466" s="7"/>
      <c r="S466" s="7"/>
      <c r="T466" s="7"/>
      <c r="U466" s="7"/>
      <c r="V466" s="7"/>
      <c r="W466" s="7"/>
      <c r="X466" s="7"/>
      <c r="Y466" s="7"/>
      <c r="Z466" s="7"/>
      <c r="AA466" s="7"/>
      <c r="AB466" s="7"/>
      <c r="AC466" s="7"/>
      <c r="AD466" s="7"/>
    </row>
    <row r="467" spans="1:30" s="4" customFormat="1">
      <c r="A467" s="7"/>
      <c r="B467" s="7"/>
      <c r="C467" s="7"/>
      <c r="D467" s="7"/>
      <c r="E467" s="7"/>
      <c r="F467" s="7"/>
      <c r="G467" s="7"/>
      <c r="H467" s="7"/>
      <c r="I467" s="7"/>
      <c r="J467" s="7"/>
      <c r="K467" s="7"/>
      <c r="L467" s="7"/>
      <c r="M467" s="7"/>
      <c r="N467" s="7"/>
      <c r="O467" s="87"/>
      <c r="P467" s="7"/>
      <c r="Q467" s="7"/>
      <c r="R467" s="7"/>
      <c r="S467" s="7"/>
      <c r="T467" s="7"/>
      <c r="U467" s="7"/>
      <c r="V467" s="7"/>
      <c r="W467" s="7"/>
      <c r="X467" s="7"/>
      <c r="Y467" s="7"/>
      <c r="Z467" s="7"/>
      <c r="AA467" s="7"/>
      <c r="AB467" s="7"/>
      <c r="AC467" s="7"/>
      <c r="AD467" s="7"/>
    </row>
    <row r="468" spans="1:30" s="4" customFormat="1">
      <c r="A468" s="7"/>
      <c r="B468" s="7"/>
      <c r="C468" s="7"/>
      <c r="D468" s="7"/>
      <c r="E468" s="7"/>
      <c r="F468" s="7"/>
      <c r="G468" s="7"/>
      <c r="H468" s="7"/>
      <c r="I468" s="7"/>
      <c r="J468" s="7"/>
      <c r="K468" s="7"/>
      <c r="L468" s="7"/>
      <c r="M468" s="7"/>
      <c r="N468" s="7"/>
      <c r="O468" s="87"/>
      <c r="P468" s="7"/>
      <c r="Q468" s="7"/>
      <c r="R468" s="7"/>
      <c r="S468" s="7"/>
      <c r="T468" s="7"/>
      <c r="U468" s="7"/>
      <c r="V468" s="7"/>
      <c r="W468" s="7"/>
      <c r="X468" s="7"/>
      <c r="Y468" s="7"/>
      <c r="Z468" s="7"/>
      <c r="AA468" s="7"/>
      <c r="AB468" s="7"/>
      <c r="AC468" s="7"/>
      <c r="AD468" s="7"/>
    </row>
    <row r="469" spans="1:30" s="4" customFormat="1">
      <c r="A469" s="7"/>
      <c r="B469" s="7"/>
      <c r="C469" s="7"/>
      <c r="D469" s="7"/>
      <c r="E469" s="7"/>
      <c r="F469" s="7"/>
      <c r="G469" s="7"/>
      <c r="H469" s="7"/>
      <c r="I469" s="7"/>
      <c r="J469" s="7"/>
      <c r="K469" s="7"/>
      <c r="L469" s="7"/>
      <c r="M469" s="7"/>
      <c r="N469" s="7"/>
      <c r="O469" s="87"/>
      <c r="P469" s="7"/>
      <c r="Q469" s="7"/>
      <c r="R469" s="7"/>
      <c r="S469" s="7"/>
      <c r="T469" s="7"/>
      <c r="U469" s="7"/>
      <c r="V469" s="7"/>
      <c r="W469" s="7"/>
      <c r="X469" s="7"/>
      <c r="Y469" s="7"/>
      <c r="Z469" s="7"/>
      <c r="AA469" s="7"/>
      <c r="AB469" s="7"/>
      <c r="AC469" s="7"/>
      <c r="AD469" s="7"/>
    </row>
    <row r="470" spans="1:30" s="4" customFormat="1">
      <c r="A470" s="7"/>
      <c r="B470" s="7"/>
      <c r="C470" s="7"/>
      <c r="D470" s="7"/>
      <c r="E470" s="7"/>
      <c r="F470" s="7"/>
      <c r="G470" s="7"/>
      <c r="H470" s="7"/>
      <c r="I470" s="7"/>
      <c r="J470" s="7"/>
      <c r="K470" s="7"/>
      <c r="L470" s="7"/>
      <c r="M470" s="7"/>
      <c r="N470" s="7"/>
      <c r="O470" s="87"/>
      <c r="P470" s="7"/>
      <c r="Q470" s="7"/>
      <c r="R470" s="7"/>
      <c r="S470" s="7"/>
      <c r="T470" s="7"/>
      <c r="U470" s="7"/>
      <c r="V470" s="7"/>
      <c r="W470" s="7"/>
      <c r="X470" s="7"/>
      <c r="Y470" s="7"/>
      <c r="Z470" s="7"/>
      <c r="AA470" s="7"/>
      <c r="AB470" s="7"/>
      <c r="AC470" s="7"/>
      <c r="AD470" s="7"/>
    </row>
    <row r="471" spans="1:30" s="4" customFormat="1">
      <c r="A471" s="7"/>
      <c r="B471" s="7"/>
      <c r="C471" s="7"/>
      <c r="D471" s="7"/>
      <c r="E471" s="7"/>
      <c r="F471" s="7"/>
      <c r="G471" s="7"/>
      <c r="H471" s="7"/>
      <c r="I471" s="7"/>
      <c r="J471" s="7"/>
      <c r="K471" s="7"/>
      <c r="L471" s="7"/>
      <c r="M471" s="7"/>
      <c r="N471" s="7"/>
      <c r="O471" s="87"/>
      <c r="P471" s="7"/>
      <c r="Q471" s="7"/>
      <c r="R471" s="7"/>
      <c r="S471" s="7"/>
      <c r="T471" s="7"/>
      <c r="U471" s="7"/>
      <c r="V471" s="7"/>
      <c r="W471" s="7"/>
      <c r="X471" s="7"/>
      <c r="Y471" s="7"/>
      <c r="Z471" s="7"/>
      <c r="AA471" s="7"/>
      <c r="AB471" s="7"/>
      <c r="AC471" s="7"/>
      <c r="AD471" s="7"/>
    </row>
    <row r="472" spans="1:30" s="4" customFormat="1">
      <c r="A472" s="7"/>
      <c r="B472" s="7"/>
      <c r="C472" s="7"/>
      <c r="D472" s="7"/>
      <c r="E472" s="7"/>
      <c r="F472" s="7"/>
      <c r="G472" s="7"/>
      <c r="H472" s="7"/>
      <c r="I472" s="7"/>
      <c r="J472" s="7"/>
      <c r="K472" s="7"/>
      <c r="L472" s="7"/>
      <c r="M472" s="7"/>
      <c r="N472" s="7"/>
      <c r="O472" s="87"/>
      <c r="P472" s="7"/>
      <c r="Q472" s="7"/>
      <c r="R472" s="7"/>
      <c r="S472" s="7"/>
      <c r="T472" s="7"/>
      <c r="U472" s="7"/>
      <c r="V472" s="7"/>
      <c r="W472" s="7"/>
      <c r="X472" s="7"/>
      <c r="Y472" s="7"/>
      <c r="Z472" s="7"/>
      <c r="AA472" s="7"/>
      <c r="AB472" s="7"/>
      <c r="AC472" s="7"/>
      <c r="AD472" s="7"/>
    </row>
    <row r="473" spans="1:30" s="4" customFormat="1">
      <c r="A473" s="7"/>
      <c r="B473" s="7"/>
      <c r="C473" s="7"/>
      <c r="D473" s="7"/>
      <c r="E473" s="7"/>
      <c r="F473" s="7"/>
      <c r="G473" s="7"/>
      <c r="H473" s="7"/>
      <c r="I473" s="7"/>
      <c r="J473" s="7"/>
      <c r="K473" s="7"/>
      <c r="L473" s="7"/>
      <c r="M473" s="7"/>
      <c r="N473" s="7"/>
      <c r="O473" s="87"/>
      <c r="P473" s="7"/>
      <c r="Q473" s="7"/>
      <c r="R473" s="7"/>
      <c r="S473" s="7"/>
      <c r="T473" s="7"/>
      <c r="U473" s="7"/>
      <c r="V473" s="7"/>
      <c r="W473" s="7"/>
      <c r="X473" s="7"/>
      <c r="Y473" s="7"/>
      <c r="Z473" s="7"/>
      <c r="AA473" s="7"/>
      <c r="AB473" s="7"/>
      <c r="AC473" s="7"/>
      <c r="AD473" s="7"/>
    </row>
    <row r="474" spans="1:30" s="4" customFormat="1">
      <c r="A474" s="7"/>
      <c r="B474" s="7"/>
      <c r="C474" s="7"/>
      <c r="D474" s="7"/>
      <c r="E474" s="7"/>
      <c r="F474" s="7"/>
      <c r="G474" s="7"/>
      <c r="H474" s="7"/>
      <c r="I474" s="7"/>
      <c r="J474" s="7"/>
      <c r="K474" s="7"/>
      <c r="L474" s="7"/>
      <c r="M474" s="7"/>
      <c r="N474" s="7"/>
      <c r="O474" s="87"/>
      <c r="P474" s="7"/>
      <c r="Q474" s="7"/>
      <c r="R474" s="7"/>
      <c r="S474" s="7"/>
      <c r="T474" s="7"/>
      <c r="U474" s="7"/>
      <c r="V474" s="7"/>
      <c r="W474" s="7"/>
      <c r="X474" s="7"/>
      <c r="Y474" s="7"/>
      <c r="Z474" s="7"/>
      <c r="AA474" s="7"/>
      <c r="AB474" s="7"/>
      <c r="AC474" s="7"/>
      <c r="AD474" s="7"/>
    </row>
    <row r="475" spans="1:30" s="4" customFormat="1">
      <c r="A475" s="7"/>
      <c r="B475" s="7"/>
      <c r="C475" s="7"/>
      <c r="D475" s="7"/>
      <c r="E475" s="7"/>
      <c r="F475" s="7"/>
      <c r="G475" s="7"/>
      <c r="H475" s="7"/>
      <c r="I475" s="7"/>
      <c r="J475" s="7"/>
      <c r="K475" s="7"/>
      <c r="L475" s="7"/>
      <c r="M475" s="7"/>
      <c r="N475" s="7"/>
      <c r="O475" s="87"/>
      <c r="P475" s="7"/>
      <c r="Q475" s="7"/>
      <c r="R475" s="7"/>
      <c r="S475" s="7"/>
      <c r="T475" s="7"/>
      <c r="U475" s="7"/>
      <c r="V475" s="7"/>
      <c r="W475" s="7"/>
      <c r="X475" s="7"/>
      <c r="Y475" s="7"/>
      <c r="Z475" s="7"/>
      <c r="AA475" s="7"/>
      <c r="AB475" s="7"/>
      <c r="AC475" s="7"/>
      <c r="AD475" s="7"/>
    </row>
    <row r="476" spans="1:30" s="4" customFormat="1">
      <c r="A476" s="7"/>
      <c r="B476" s="7"/>
      <c r="C476" s="7"/>
      <c r="D476" s="7"/>
      <c r="E476" s="7"/>
      <c r="F476" s="7"/>
      <c r="G476" s="7"/>
      <c r="H476" s="7"/>
      <c r="I476" s="7"/>
      <c r="J476" s="7"/>
      <c r="K476" s="7"/>
      <c r="L476" s="7"/>
      <c r="M476" s="7"/>
      <c r="N476" s="7"/>
      <c r="O476" s="87"/>
      <c r="P476" s="7"/>
      <c r="Q476" s="7"/>
      <c r="R476" s="7"/>
      <c r="S476" s="7"/>
      <c r="T476" s="7"/>
      <c r="U476" s="7"/>
      <c r="V476" s="7"/>
      <c r="W476" s="7"/>
      <c r="X476" s="7"/>
      <c r="Y476" s="7"/>
      <c r="Z476" s="7"/>
      <c r="AA476" s="7"/>
      <c r="AB476" s="7"/>
      <c r="AC476" s="7"/>
      <c r="AD476" s="7"/>
    </row>
    <row r="477" spans="1:30" s="4" customFormat="1">
      <c r="A477" s="7"/>
      <c r="B477" s="7"/>
      <c r="C477" s="7"/>
      <c r="D477" s="7"/>
      <c r="E477" s="7"/>
      <c r="F477" s="7"/>
      <c r="G477" s="7"/>
      <c r="H477" s="7"/>
      <c r="I477" s="7"/>
      <c r="J477" s="7"/>
      <c r="K477" s="7"/>
      <c r="L477" s="7"/>
      <c r="M477" s="7"/>
      <c r="N477" s="7"/>
      <c r="O477" s="87"/>
      <c r="P477" s="7"/>
      <c r="Q477" s="7"/>
      <c r="R477" s="7"/>
      <c r="S477" s="7"/>
      <c r="T477" s="7"/>
      <c r="U477" s="7"/>
      <c r="V477" s="7"/>
      <c r="W477" s="7"/>
      <c r="X477" s="7"/>
      <c r="Y477" s="7"/>
      <c r="Z477" s="7"/>
      <c r="AA477" s="7"/>
      <c r="AB477" s="7"/>
      <c r="AC477" s="7"/>
      <c r="AD477" s="7"/>
    </row>
    <row r="478" spans="1:30" s="4" customFormat="1">
      <c r="A478" s="7"/>
      <c r="B478" s="7"/>
      <c r="C478" s="7"/>
      <c r="D478" s="7"/>
      <c r="E478" s="7"/>
      <c r="F478" s="7"/>
      <c r="G478" s="7"/>
      <c r="H478" s="7"/>
      <c r="I478" s="7"/>
      <c r="J478" s="7"/>
      <c r="K478" s="7"/>
      <c r="L478" s="7"/>
      <c r="M478" s="7"/>
      <c r="N478" s="7"/>
      <c r="O478" s="87"/>
      <c r="P478" s="7"/>
      <c r="Q478" s="7"/>
      <c r="R478" s="7"/>
      <c r="S478" s="7"/>
      <c r="T478" s="7"/>
      <c r="U478" s="7"/>
      <c r="V478" s="7"/>
      <c r="W478" s="7"/>
      <c r="X478" s="7"/>
      <c r="Y478" s="7"/>
      <c r="Z478" s="7"/>
      <c r="AA478" s="7"/>
      <c r="AB478" s="7"/>
      <c r="AC478" s="7"/>
      <c r="AD478" s="7"/>
    </row>
    <row r="479" spans="1:30" s="4" customFormat="1">
      <c r="A479" s="7"/>
      <c r="B479" s="7"/>
      <c r="C479" s="7"/>
      <c r="D479" s="7"/>
      <c r="E479" s="7"/>
      <c r="F479" s="7"/>
      <c r="G479" s="7"/>
      <c r="H479" s="7"/>
      <c r="I479" s="7"/>
      <c r="J479" s="7"/>
      <c r="K479" s="7"/>
      <c r="L479" s="7"/>
      <c r="M479" s="7"/>
      <c r="N479" s="7"/>
      <c r="O479" s="87"/>
      <c r="P479" s="7"/>
      <c r="Q479" s="7"/>
      <c r="R479" s="7"/>
      <c r="S479" s="7"/>
      <c r="T479" s="7"/>
      <c r="U479" s="7"/>
      <c r="V479" s="7"/>
      <c r="W479" s="7"/>
      <c r="X479" s="7"/>
      <c r="Y479" s="7"/>
      <c r="Z479" s="7"/>
      <c r="AA479" s="7"/>
      <c r="AB479" s="7"/>
      <c r="AC479" s="7"/>
      <c r="AD479" s="7"/>
    </row>
    <row r="480" spans="1:30" s="4" customFormat="1">
      <c r="A480" s="7"/>
      <c r="B480" s="7"/>
      <c r="C480" s="7"/>
      <c r="D480" s="7"/>
      <c r="E480" s="7"/>
      <c r="F480" s="7"/>
      <c r="G480" s="7"/>
      <c r="H480" s="7"/>
      <c r="I480" s="7"/>
      <c r="J480" s="7"/>
      <c r="K480" s="7"/>
      <c r="L480" s="7"/>
      <c r="M480" s="7"/>
      <c r="N480" s="7"/>
      <c r="O480" s="87"/>
      <c r="P480" s="7"/>
      <c r="Q480" s="7"/>
      <c r="R480" s="7"/>
      <c r="S480" s="7"/>
      <c r="T480" s="7"/>
      <c r="U480" s="7"/>
      <c r="V480" s="7"/>
      <c r="W480" s="7"/>
      <c r="X480" s="7"/>
      <c r="Y480" s="7"/>
      <c r="Z480" s="7"/>
      <c r="AA480" s="7"/>
      <c r="AB480" s="7"/>
      <c r="AC480" s="7"/>
      <c r="AD480" s="7"/>
    </row>
    <row r="481" spans="1:30" s="4" customFormat="1">
      <c r="A481" s="7"/>
      <c r="B481" s="7"/>
      <c r="C481" s="7"/>
      <c r="D481" s="7"/>
      <c r="E481" s="7"/>
      <c r="F481" s="7"/>
      <c r="G481" s="7"/>
      <c r="H481" s="7"/>
      <c r="I481" s="7"/>
      <c r="J481" s="7"/>
      <c r="K481" s="7"/>
      <c r="L481" s="7"/>
      <c r="M481" s="7"/>
      <c r="N481" s="7"/>
      <c r="O481" s="87"/>
      <c r="P481" s="7"/>
      <c r="Q481" s="7"/>
      <c r="R481" s="7"/>
      <c r="S481" s="7"/>
      <c r="T481" s="7"/>
      <c r="U481" s="7"/>
      <c r="V481" s="7"/>
      <c r="W481" s="7"/>
      <c r="X481" s="7"/>
      <c r="Y481" s="7"/>
      <c r="Z481" s="7"/>
      <c r="AA481" s="7"/>
      <c r="AB481" s="7"/>
      <c r="AC481" s="7"/>
      <c r="AD481" s="7"/>
    </row>
    <row r="482" spans="1:30" s="4" customFormat="1">
      <c r="A482" s="7"/>
      <c r="B482" s="7"/>
      <c r="C482" s="7"/>
      <c r="D482" s="7"/>
      <c r="E482" s="7"/>
      <c r="F482" s="7"/>
      <c r="G482" s="7"/>
      <c r="H482" s="7"/>
      <c r="I482" s="7"/>
      <c r="J482" s="7"/>
      <c r="K482" s="7"/>
      <c r="L482" s="7"/>
      <c r="M482" s="7"/>
      <c r="N482" s="7"/>
      <c r="O482" s="87"/>
      <c r="P482" s="7"/>
      <c r="Q482" s="7"/>
      <c r="R482" s="7"/>
      <c r="S482" s="7"/>
      <c r="T482" s="7"/>
      <c r="U482" s="7"/>
      <c r="V482" s="7"/>
      <c r="W482" s="7"/>
      <c r="X482" s="7"/>
      <c r="Y482" s="7"/>
      <c r="Z482" s="7"/>
      <c r="AA482" s="7"/>
      <c r="AB482" s="7"/>
      <c r="AC482" s="7"/>
      <c r="AD482" s="7"/>
    </row>
    <row r="483" spans="1:30" s="4" customFormat="1">
      <c r="A483" s="7"/>
      <c r="B483" s="7"/>
      <c r="C483" s="7"/>
      <c r="D483" s="7"/>
      <c r="E483" s="7"/>
      <c r="F483" s="7"/>
      <c r="G483" s="7"/>
      <c r="H483" s="7"/>
      <c r="I483" s="7"/>
      <c r="J483" s="7"/>
      <c r="K483" s="7"/>
      <c r="L483" s="7"/>
      <c r="M483" s="7"/>
      <c r="N483" s="7"/>
      <c r="O483" s="87"/>
      <c r="P483" s="7"/>
      <c r="Q483" s="7"/>
      <c r="R483" s="7"/>
      <c r="S483" s="7"/>
      <c r="T483" s="7"/>
      <c r="U483" s="7"/>
      <c r="V483" s="7"/>
      <c r="W483" s="7"/>
      <c r="X483" s="7"/>
      <c r="Y483" s="7"/>
      <c r="Z483" s="7"/>
      <c r="AA483" s="7"/>
      <c r="AB483" s="7"/>
      <c r="AC483" s="7"/>
      <c r="AD483" s="7"/>
    </row>
    <row r="484" spans="1:30" s="4" customFormat="1">
      <c r="A484" s="7"/>
      <c r="B484" s="7"/>
      <c r="C484" s="7"/>
      <c r="D484" s="7"/>
      <c r="E484" s="7"/>
      <c r="F484" s="7"/>
      <c r="G484" s="7"/>
      <c r="H484" s="7"/>
      <c r="I484" s="7"/>
      <c r="J484" s="7"/>
      <c r="K484" s="7"/>
      <c r="L484" s="7"/>
      <c r="M484" s="7"/>
      <c r="N484" s="7"/>
      <c r="O484" s="87"/>
      <c r="P484" s="7"/>
      <c r="Q484" s="7"/>
      <c r="R484" s="7"/>
      <c r="S484" s="7"/>
      <c r="T484" s="7"/>
      <c r="U484" s="7"/>
      <c r="V484" s="7"/>
      <c r="W484" s="7"/>
      <c r="X484" s="7"/>
      <c r="Y484" s="7"/>
      <c r="Z484" s="7"/>
      <c r="AA484" s="7"/>
      <c r="AB484" s="7"/>
      <c r="AC484" s="7"/>
      <c r="AD484" s="7"/>
    </row>
    <row r="485" spans="1:30" s="4" customFormat="1">
      <c r="A485" s="7"/>
      <c r="B485" s="7"/>
      <c r="C485" s="7"/>
      <c r="D485" s="7"/>
      <c r="E485" s="7"/>
      <c r="F485" s="7"/>
      <c r="G485" s="7"/>
      <c r="H485" s="7"/>
      <c r="I485" s="7"/>
      <c r="J485" s="7"/>
      <c r="K485" s="7"/>
      <c r="L485" s="7"/>
      <c r="M485" s="7"/>
      <c r="N485" s="7"/>
      <c r="O485" s="87"/>
      <c r="P485" s="7"/>
      <c r="Q485" s="7"/>
      <c r="R485" s="7"/>
      <c r="S485" s="7"/>
      <c r="T485" s="7"/>
      <c r="U485" s="7"/>
      <c r="V485" s="7"/>
      <c r="W485" s="7"/>
      <c r="X485" s="7"/>
      <c r="Y485" s="7"/>
      <c r="Z485" s="7"/>
      <c r="AA485" s="7"/>
      <c r="AB485" s="7"/>
      <c r="AC485" s="7"/>
      <c r="AD485" s="7"/>
    </row>
    <row r="486" spans="1:30" s="4" customFormat="1">
      <c r="A486" s="7"/>
      <c r="B486" s="7"/>
      <c r="C486" s="7"/>
      <c r="D486" s="7"/>
      <c r="E486" s="7"/>
      <c r="F486" s="7"/>
      <c r="G486" s="7"/>
      <c r="H486" s="7"/>
      <c r="I486" s="7"/>
      <c r="J486" s="7"/>
      <c r="K486" s="7"/>
      <c r="L486" s="7"/>
      <c r="M486" s="7"/>
      <c r="N486" s="7"/>
      <c r="O486" s="87"/>
      <c r="P486" s="7"/>
      <c r="Q486" s="7"/>
      <c r="R486" s="7"/>
      <c r="S486" s="7"/>
      <c r="T486" s="7"/>
      <c r="U486" s="7"/>
      <c r="V486" s="7"/>
      <c r="W486" s="7"/>
      <c r="X486" s="7"/>
      <c r="Y486" s="7"/>
      <c r="Z486" s="7"/>
      <c r="AA486" s="7"/>
      <c r="AB486" s="7"/>
      <c r="AC486" s="7"/>
      <c r="AD486" s="7"/>
    </row>
    <row r="487" spans="1:30" s="4" customFormat="1">
      <c r="A487" s="7"/>
      <c r="B487" s="7"/>
      <c r="C487" s="7"/>
      <c r="D487" s="7"/>
      <c r="E487" s="7"/>
      <c r="F487" s="7"/>
      <c r="G487" s="7"/>
      <c r="H487" s="7"/>
      <c r="I487" s="7"/>
      <c r="J487" s="7"/>
      <c r="K487" s="7"/>
      <c r="L487" s="7"/>
      <c r="M487" s="7"/>
      <c r="N487" s="7"/>
      <c r="O487" s="87"/>
      <c r="P487" s="7"/>
      <c r="Q487" s="7"/>
      <c r="R487" s="7"/>
      <c r="S487" s="7"/>
      <c r="T487" s="7"/>
      <c r="U487" s="7"/>
      <c r="V487" s="7"/>
      <c r="W487" s="7"/>
      <c r="X487" s="7"/>
      <c r="Y487" s="7"/>
      <c r="Z487" s="7"/>
      <c r="AA487" s="7"/>
      <c r="AB487" s="7"/>
      <c r="AC487" s="7"/>
      <c r="AD487" s="7"/>
    </row>
    <row r="488" spans="1:30" s="4" customFormat="1">
      <c r="A488" s="7"/>
      <c r="B488" s="7"/>
      <c r="C488" s="7"/>
      <c r="D488" s="7"/>
      <c r="E488" s="7"/>
      <c r="F488" s="7"/>
      <c r="G488" s="7"/>
      <c r="H488" s="7"/>
      <c r="I488" s="7"/>
      <c r="J488" s="7"/>
      <c r="K488" s="7"/>
      <c r="L488" s="7"/>
      <c r="M488" s="7"/>
      <c r="N488" s="7"/>
      <c r="O488" s="87"/>
      <c r="P488" s="7"/>
      <c r="Q488" s="7"/>
      <c r="R488" s="7"/>
      <c r="S488" s="7"/>
      <c r="T488" s="7"/>
      <c r="U488" s="7"/>
      <c r="V488" s="7"/>
      <c r="W488" s="7"/>
      <c r="X488" s="7"/>
      <c r="Y488" s="7"/>
      <c r="Z488" s="7"/>
      <c r="AA488" s="7"/>
      <c r="AB488" s="7"/>
      <c r="AC488" s="7"/>
      <c r="AD488" s="7"/>
    </row>
    <row r="489" spans="1:30" s="4" customFormat="1">
      <c r="A489" s="7"/>
      <c r="B489" s="7"/>
      <c r="C489" s="7"/>
      <c r="D489" s="7"/>
      <c r="E489" s="7"/>
      <c r="F489" s="7"/>
      <c r="G489" s="7"/>
      <c r="H489" s="7"/>
      <c r="I489" s="7"/>
      <c r="J489" s="7"/>
      <c r="K489" s="7"/>
      <c r="L489" s="7"/>
      <c r="M489" s="7"/>
      <c r="N489" s="7"/>
      <c r="O489" s="87"/>
      <c r="P489" s="7"/>
      <c r="Q489" s="7"/>
      <c r="R489" s="7"/>
      <c r="S489" s="7"/>
      <c r="T489" s="7"/>
      <c r="U489" s="7"/>
      <c r="V489" s="7"/>
      <c r="W489" s="7"/>
      <c r="X489" s="7"/>
      <c r="Y489" s="7"/>
      <c r="Z489" s="7"/>
      <c r="AA489" s="7"/>
      <c r="AB489" s="7"/>
      <c r="AC489" s="7"/>
      <c r="AD489" s="7"/>
    </row>
    <row r="490" spans="1:30" s="4" customFormat="1">
      <c r="A490" s="7"/>
      <c r="B490" s="7"/>
      <c r="C490" s="7"/>
      <c r="D490" s="7"/>
      <c r="E490" s="7"/>
      <c r="F490" s="7"/>
      <c r="G490" s="7"/>
      <c r="H490" s="7"/>
      <c r="I490" s="7"/>
      <c r="J490" s="7"/>
      <c r="K490" s="7"/>
      <c r="L490" s="7"/>
      <c r="M490" s="7"/>
      <c r="N490" s="7"/>
      <c r="O490" s="87"/>
      <c r="P490" s="7"/>
      <c r="Q490" s="7"/>
      <c r="R490" s="7"/>
      <c r="S490" s="7"/>
      <c r="T490" s="7"/>
      <c r="U490" s="7"/>
      <c r="V490" s="7"/>
      <c r="W490" s="7"/>
      <c r="X490" s="7"/>
      <c r="Y490" s="7"/>
      <c r="Z490" s="7"/>
      <c r="AA490" s="7"/>
      <c r="AB490" s="7"/>
      <c r="AC490" s="7"/>
      <c r="AD490" s="7"/>
    </row>
    <row r="491" spans="1:30" s="4" customFormat="1">
      <c r="A491" s="7"/>
      <c r="B491" s="7"/>
      <c r="C491" s="7"/>
      <c r="D491" s="7"/>
      <c r="E491" s="7"/>
      <c r="F491" s="7"/>
      <c r="G491" s="7"/>
      <c r="H491" s="7"/>
      <c r="I491" s="7"/>
      <c r="J491" s="7"/>
      <c r="K491" s="7"/>
      <c r="L491" s="7"/>
      <c r="M491" s="7"/>
      <c r="N491" s="7"/>
      <c r="O491" s="87"/>
      <c r="P491" s="7"/>
      <c r="Q491" s="7"/>
      <c r="R491" s="7"/>
      <c r="S491" s="7"/>
      <c r="T491" s="7"/>
      <c r="U491" s="7"/>
      <c r="V491" s="7"/>
      <c r="W491" s="7"/>
      <c r="X491" s="7"/>
      <c r="Y491" s="7"/>
      <c r="Z491" s="7"/>
      <c r="AA491" s="7"/>
      <c r="AB491" s="7"/>
      <c r="AC491" s="7"/>
      <c r="AD491" s="7"/>
    </row>
    <row r="492" spans="1:30" s="4" customFormat="1">
      <c r="A492" s="7"/>
      <c r="B492" s="7"/>
      <c r="C492" s="7"/>
      <c r="D492" s="7"/>
      <c r="E492" s="7"/>
      <c r="F492" s="7"/>
      <c r="G492" s="7"/>
      <c r="H492" s="7"/>
      <c r="I492" s="7"/>
      <c r="J492" s="7"/>
      <c r="K492" s="7"/>
      <c r="L492" s="7"/>
      <c r="M492" s="7"/>
      <c r="N492" s="7"/>
      <c r="O492" s="87"/>
      <c r="P492" s="7"/>
      <c r="Q492" s="7"/>
      <c r="R492" s="7"/>
      <c r="S492" s="7"/>
      <c r="T492" s="7"/>
      <c r="U492" s="7"/>
      <c r="V492" s="7"/>
      <c r="W492" s="7"/>
      <c r="X492" s="7"/>
      <c r="Y492" s="7"/>
      <c r="Z492" s="7"/>
      <c r="AA492" s="7"/>
      <c r="AB492" s="7"/>
      <c r="AC492" s="7"/>
      <c r="AD492" s="7"/>
    </row>
    <row r="493" spans="1:30" s="4" customFormat="1">
      <c r="A493" s="7"/>
      <c r="B493" s="7"/>
      <c r="C493" s="7"/>
      <c r="D493" s="7"/>
      <c r="E493" s="7"/>
      <c r="F493" s="7"/>
      <c r="G493" s="7"/>
      <c r="H493" s="7"/>
      <c r="I493" s="7"/>
      <c r="J493" s="7"/>
      <c r="K493" s="7"/>
      <c r="L493" s="7"/>
      <c r="M493" s="7"/>
      <c r="N493" s="7"/>
      <c r="O493" s="87"/>
      <c r="P493" s="7"/>
      <c r="Q493" s="7"/>
      <c r="R493" s="7"/>
      <c r="S493" s="7"/>
      <c r="T493" s="7"/>
      <c r="U493" s="7"/>
      <c r="V493" s="7"/>
      <c r="W493" s="7"/>
      <c r="X493" s="7"/>
      <c r="Y493" s="7"/>
      <c r="Z493" s="7"/>
      <c r="AA493" s="7"/>
      <c r="AB493" s="7"/>
      <c r="AC493" s="7"/>
      <c r="AD493" s="7"/>
    </row>
    <row r="494" spans="1:30" s="4" customFormat="1">
      <c r="A494" s="7"/>
      <c r="B494" s="7"/>
      <c r="C494" s="7"/>
      <c r="D494" s="7"/>
      <c r="E494" s="7"/>
      <c r="F494" s="7"/>
      <c r="G494" s="7"/>
      <c r="H494" s="7"/>
      <c r="I494" s="7"/>
      <c r="J494" s="7"/>
      <c r="K494" s="7"/>
      <c r="L494" s="7"/>
      <c r="M494" s="7"/>
      <c r="N494" s="7"/>
      <c r="O494" s="87"/>
      <c r="P494" s="7"/>
      <c r="Q494" s="7"/>
      <c r="R494" s="7"/>
      <c r="S494" s="7"/>
      <c r="T494" s="7"/>
      <c r="U494" s="7"/>
      <c r="V494" s="7"/>
      <c r="W494" s="7"/>
      <c r="X494" s="7"/>
      <c r="Y494" s="7"/>
      <c r="Z494" s="7"/>
      <c r="AA494" s="7"/>
      <c r="AB494" s="7"/>
      <c r="AC494" s="7"/>
      <c r="AD494" s="7"/>
    </row>
    <row r="495" spans="1:30" s="4" customFormat="1">
      <c r="A495" s="7"/>
      <c r="B495" s="7"/>
      <c r="C495" s="7"/>
      <c r="D495" s="7"/>
      <c r="E495" s="7"/>
      <c r="F495" s="7"/>
      <c r="G495" s="7"/>
      <c r="H495" s="7"/>
      <c r="I495" s="7"/>
      <c r="J495" s="7"/>
      <c r="K495" s="7"/>
      <c r="L495" s="7"/>
      <c r="M495" s="7"/>
      <c r="N495" s="7"/>
      <c r="O495" s="87"/>
      <c r="P495" s="7"/>
      <c r="Q495" s="7"/>
      <c r="R495" s="7"/>
      <c r="S495" s="7"/>
      <c r="T495" s="7"/>
      <c r="U495" s="7"/>
      <c r="V495" s="7"/>
      <c r="W495" s="7"/>
      <c r="X495" s="7"/>
      <c r="Y495" s="7"/>
      <c r="Z495" s="7"/>
      <c r="AA495" s="7"/>
      <c r="AB495" s="7"/>
      <c r="AC495" s="7"/>
      <c r="AD495" s="7"/>
    </row>
    <row r="496" spans="1:30" s="4" customFormat="1">
      <c r="A496" s="7"/>
      <c r="B496" s="7"/>
      <c r="C496" s="7"/>
      <c r="D496" s="7"/>
      <c r="E496" s="7"/>
      <c r="F496" s="7"/>
      <c r="G496" s="7"/>
      <c r="H496" s="7"/>
      <c r="I496" s="7"/>
      <c r="J496" s="7"/>
      <c r="K496" s="7"/>
      <c r="L496" s="7"/>
      <c r="M496" s="7"/>
      <c r="N496" s="7"/>
      <c r="O496" s="87"/>
      <c r="P496" s="7"/>
      <c r="Q496" s="7"/>
      <c r="R496" s="7"/>
      <c r="S496" s="7"/>
      <c r="T496" s="7"/>
      <c r="U496" s="7"/>
      <c r="V496" s="7"/>
      <c r="W496" s="7"/>
      <c r="X496" s="7"/>
      <c r="Y496" s="7"/>
      <c r="Z496" s="7"/>
      <c r="AA496" s="7"/>
      <c r="AB496" s="7"/>
      <c r="AC496" s="7"/>
      <c r="AD496" s="7"/>
    </row>
    <row r="497" spans="1:30" s="4" customFormat="1">
      <c r="A497" s="7"/>
      <c r="B497" s="7"/>
      <c r="C497" s="7"/>
      <c r="D497" s="7"/>
      <c r="E497" s="7"/>
      <c r="F497" s="7"/>
      <c r="G497" s="7"/>
      <c r="H497" s="7"/>
      <c r="I497" s="7"/>
      <c r="J497" s="7"/>
      <c r="K497" s="7"/>
      <c r="L497" s="7"/>
      <c r="M497" s="7"/>
      <c r="N497" s="7"/>
      <c r="O497" s="87"/>
      <c r="P497" s="7"/>
      <c r="Q497" s="7"/>
      <c r="R497" s="7"/>
      <c r="S497" s="7"/>
      <c r="T497" s="7"/>
      <c r="U497" s="7"/>
      <c r="V497" s="7"/>
      <c r="W497" s="7"/>
      <c r="X497" s="7"/>
      <c r="Y497" s="7"/>
      <c r="Z497" s="7"/>
      <c r="AA497" s="7"/>
      <c r="AB497" s="7"/>
      <c r="AC497" s="7"/>
      <c r="AD497" s="7"/>
    </row>
    <row r="498" spans="1:30" s="4" customFormat="1">
      <c r="A498" s="7"/>
      <c r="B498" s="7"/>
      <c r="C498" s="7"/>
      <c r="D498" s="7"/>
      <c r="E498" s="7"/>
      <c r="F498" s="7"/>
      <c r="G498" s="7"/>
      <c r="H498" s="7"/>
      <c r="I498" s="7"/>
      <c r="J498" s="7"/>
      <c r="K498" s="7"/>
      <c r="L498" s="7"/>
      <c r="M498" s="7"/>
      <c r="N498" s="7"/>
      <c r="O498" s="87"/>
      <c r="P498" s="7"/>
      <c r="Q498" s="7"/>
      <c r="R498" s="7"/>
      <c r="S498" s="7"/>
      <c r="T498" s="7"/>
      <c r="U498" s="7"/>
      <c r="V498" s="7"/>
      <c r="W498" s="7"/>
      <c r="X498" s="7"/>
      <c r="Y498" s="7"/>
      <c r="Z498" s="7"/>
      <c r="AA498" s="7"/>
      <c r="AB498" s="7"/>
      <c r="AC498" s="7"/>
      <c r="AD498" s="7"/>
    </row>
    <row r="499" spans="1:30" s="4" customFormat="1">
      <c r="A499" s="7"/>
      <c r="B499" s="7"/>
      <c r="C499" s="7"/>
      <c r="D499" s="7"/>
      <c r="E499" s="7"/>
      <c r="F499" s="7"/>
      <c r="G499" s="7"/>
      <c r="H499" s="7"/>
      <c r="I499" s="7"/>
      <c r="J499" s="7"/>
      <c r="K499" s="7"/>
      <c r="L499" s="7"/>
      <c r="M499" s="7"/>
      <c r="N499" s="7"/>
      <c r="O499" s="87"/>
      <c r="P499" s="7"/>
      <c r="Q499" s="7"/>
      <c r="R499" s="7"/>
      <c r="S499" s="7"/>
      <c r="T499" s="7"/>
      <c r="U499" s="7"/>
      <c r="V499" s="7"/>
      <c r="W499" s="7"/>
      <c r="X499" s="7"/>
      <c r="Y499" s="7"/>
      <c r="Z499" s="7"/>
      <c r="AA499" s="7"/>
      <c r="AB499" s="7"/>
      <c r="AC499" s="7"/>
      <c r="AD499" s="7"/>
    </row>
    <row r="500" spans="1:30" s="4" customFormat="1">
      <c r="A500" s="7"/>
      <c r="B500" s="7"/>
      <c r="C500" s="7"/>
      <c r="D500" s="7"/>
      <c r="E500" s="7"/>
      <c r="F500" s="7"/>
      <c r="G500" s="7"/>
      <c r="H500" s="7"/>
      <c r="I500" s="7"/>
      <c r="J500" s="7"/>
      <c r="K500" s="7"/>
      <c r="L500" s="7"/>
      <c r="M500" s="7"/>
      <c r="N500" s="7"/>
      <c r="O500" s="87"/>
      <c r="P500" s="7"/>
      <c r="Q500" s="7"/>
      <c r="R500" s="7"/>
      <c r="S500" s="7"/>
      <c r="T500" s="7"/>
      <c r="U500" s="7"/>
      <c r="V500" s="7"/>
      <c r="W500" s="7"/>
      <c r="X500" s="7"/>
      <c r="Y500" s="7"/>
      <c r="Z500" s="7"/>
      <c r="AA500" s="7"/>
      <c r="AB500" s="7"/>
      <c r="AC500" s="7"/>
      <c r="AD500" s="7"/>
    </row>
    <row r="501" spans="1:30" s="4" customFormat="1">
      <c r="A501" s="7"/>
      <c r="B501" s="7"/>
      <c r="C501" s="7"/>
      <c r="D501" s="7"/>
      <c r="E501" s="7"/>
      <c r="F501" s="7"/>
      <c r="G501" s="7"/>
      <c r="H501" s="7"/>
      <c r="I501" s="7"/>
      <c r="J501" s="7"/>
      <c r="K501" s="7"/>
      <c r="L501" s="7"/>
      <c r="M501" s="7"/>
      <c r="N501" s="7"/>
      <c r="O501" s="87"/>
      <c r="P501" s="7"/>
      <c r="Q501" s="7"/>
      <c r="R501" s="7"/>
      <c r="S501" s="7"/>
      <c r="T501" s="7"/>
      <c r="U501" s="7"/>
      <c r="V501" s="7"/>
      <c r="W501" s="7"/>
      <c r="X501" s="7"/>
      <c r="Y501" s="7"/>
      <c r="Z501" s="7"/>
      <c r="AA501" s="7"/>
      <c r="AB501" s="7"/>
      <c r="AC501" s="7"/>
      <c r="AD501" s="7"/>
    </row>
    <row r="502" spans="1:30" s="4" customFormat="1">
      <c r="A502" s="7"/>
      <c r="B502" s="7"/>
      <c r="C502" s="7"/>
      <c r="D502" s="7"/>
      <c r="E502" s="7"/>
      <c r="F502" s="7"/>
      <c r="G502" s="7"/>
      <c r="H502" s="7"/>
      <c r="I502" s="7"/>
      <c r="J502" s="7"/>
      <c r="K502" s="7"/>
      <c r="L502" s="7"/>
      <c r="M502" s="7"/>
      <c r="N502" s="7"/>
      <c r="O502" s="87"/>
      <c r="P502" s="7"/>
      <c r="Q502" s="7"/>
      <c r="R502" s="7"/>
      <c r="S502" s="7"/>
      <c r="T502" s="7"/>
      <c r="U502" s="7"/>
      <c r="V502" s="7"/>
      <c r="W502" s="7"/>
      <c r="X502" s="7"/>
      <c r="Y502" s="7"/>
      <c r="Z502" s="7"/>
      <c r="AA502" s="7"/>
      <c r="AB502" s="7"/>
      <c r="AC502" s="7"/>
      <c r="AD502" s="7"/>
    </row>
    <row r="503" spans="1:30" s="4" customFormat="1">
      <c r="A503" s="7"/>
      <c r="B503" s="7"/>
      <c r="C503" s="7"/>
      <c r="D503" s="7"/>
      <c r="E503" s="7"/>
      <c r="F503" s="7"/>
      <c r="G503" s="7"/>
      <c r="H503" s="7"/>
      <c r="I503" s="7"/>
      <c r="J503" s="7"/>
      <c r="K503" s="7"/>
      <c r="L503" s="7"/>
      <c r="M503" s="7"/>
      <c r="N503" s="7"/>
      <c r="O503" s="87"/>
      <c r="P503" s="7"/>
      <c r="Q503" s="7"/>
      <c r="R503" s="7"/>
      <c r="S503" s="7"/>
      <c r="T503" s="7"/>
      <c r="U503" s="7"/>
      <c r="V503" s="7"/>
      <c r="W503" s="7"/>
      <c r="X503" s="7"/>
      <c r="Y503" s="7"/>
      <c r="Z503" s="7"/>
      <c r="AA503" s="7"/>
      <c r="AB503" s="7"/>
      <c r="AC503" s="7"/>
      <c r="AD503" s="7"/>
    </row>
    <row r="504" spans="1:30" s="4" customFormat="1">
      <c r="A504" s="7"/>
      <c r="B504" s="7"/>
      <c r="C504" s="7"/>
      <c r="D504" s="7"/>
      <c r="E504" s="7"/>
      <c r="F504" s="7"/>
      <c r="G504" s="7"/>
      <c r="H504" s="7"/>
      <c r="I504" s="7"/>
      <c r="J504" s="7"/>
      <c r="K504" s="7"/>
      <c r="L504" s="7"/>
      <c r="M504" s="7"/>
      <c r="N504" s="7"/>
      <c r="O504" s="87"/>
      <c r="P504" s="7"/>
      <c r="Q504" s="7"/>
      <c r="R504" s="7"/>
      <c r="S504" s="7"/>
      <c r="T504" s="7"/>
      <c r="U504" s="7"/>
      <c r="V504" s="7"/>
      <c r="W504" s="7"/>
      <c r="X504" s="7"/>
      <c r="Y504" s="7"/>
      <c r="Z504" s="7"/>
      <c r="AA504" s="7"/>
      <c r="AB504" s="7"/>
      <c r="AC504" s="7"/>
      <c r="AD504" s="7"/>
    </row>
    <row r="505" spans="1:30" s="4" customFormat="1">
      <c r="A505" s="7"/>
      <c r="B505" s="7"/>
      <c r="C505" s="7"/>
      <c r="D505" s="7"/>
      <c r="E505" s="7"/>
      <c r="F505" s="7"/>
      <c r="G505" s="7"/>
      <c r="H505" s="7"/>
      <c r="I505" s="7"/>
      <c r="J505" s="7"/>
      <c r="K505" s="7"/>
      <c r="L505" s="7"/>
      <c r="M505" s="7"/>
      <c r="N505" s="7"/>
      <c r="O505" s="87"/>
      <c r="P505" s="7"/>
      <c r="Q505" s="7"/>
      <c r="R505" s="7"/>
      <c r="S505" s="7"/>
      <c r="T505" s="7"/>
      <c r="U505" s="7"/>
      <c r="V505" s="7"/>
      <c r="W505" s="7"/>
      <c r="X505" s="7"/>
      <c r="Y505" s="7"/>
      <c r="Z505" s="7"/>
      <c r="AA505" s="7"/>
      <c r="AB505" s="7"/>
      <c r="AC505" s="7"/>
      <c r="AD505" s="7"/>
    </row>
    <row r="506" spans="1:30" s="4" customFormat="1">
      <c r="A506" s="7"/>
      <c r="B506" s="7"/>
      <c r="C506" s="7"/>
      <c r="D506" s="7"/>
      <c r="E506" s="7"/>
      <c r="F506" s="7"/>
      <c r="G506" s="7"/>
      <c r="H506" s="7"/>
      <c r="I506" s="7"/>
      <c r="J506" s="7"/>
      <c r="K506" s="7"/>
      <c r="L506" s="7"/>
      <c r="M506" s="7"/>
      <c r="N506" s="7"/>
      <c r="O506" s="87"/>
      <c r="P506" s="7"/>
      <c r="Q506" s="7"/>
      <c r="R506" s="7"/>
      <c r="S506" s="7"/>
      <c r="T506" s="7"/>
      <c r="U506" s="7"/>
      <c r="V506" s="7"/>
      <c r="W506" s="7"/>
      <c r="X506" s="7"/>
      <c r="Y506" s="7"/>
      <c r="Z506" s="7"/>
      <c r="AA506" s="7"/>
      <c r="AB506" s="7"/>
      <c r="AC506" s="7"/>
      <c r="AD506" s="7"/>
    </row>
    <row r="507" spans="1:30" s="4" customFormat="1">
      <c r="A507" s="7"/>
      <c r="B507" s="7"/>
      <c r="C507" s="7"/>
      <c r="D507" s="7"/>
      <c r="E507" s="7"/>
      <c r="F507" s="7"/>
      <c r="G507" s="7"/>
      <c r="H507" s="7"/>
      <c r="I507" s="7"/>
      <c r="J507" s="7"/>
      <c r="K507" s="7"/>
      <c r="L507" s="7"/>
      <c r="M507" s="7"/>
      <c r="N507" s="7"/>
      <c r="O507" s="87"/>
      <c r="P507" s="7"/>
      <c r="Q507" s="7"/>
      <c r="R507" s="7"/>
      <c r="S507" s="7"/>
      <c r="T507" s="7"/>
      <c r="U507" s="7"/>
      <c r="V507" s="7"/>
      <c r="W507" s="7"/>
      <c r="X507" s="7"/>
      <c r="Y507" s="7"/>
      <c r="Z507" s="7"/>
      <c r="AA507" s="7"/>
      <c r="AB507" s="7"/>
      <c r="AC507" s="7"/>
      <c r="AD507" s="7"/>
    </row>
    <row r="508" spans="1:30" s="4" customFormat="1">
      <c r="A508" s="7"/>
      <c r="B508" s="7"/>
      <c r="C508" s="7"/>
      <c r="D508" s="7"/>
      <c r="E508" s="7"/>
      <c r="F508" s="7"/>
      <c r="G508" s="7"/>
      <c r="H508" s="7"/>
      <c r="I508" s="7"/>
      <c r="J508" s="7"/>
      <c r="K508" s="7"/>
      <c r="L508" s="7"/>
      <c r="M508" s="7"/>
      <c r="N508" s="7"/>
      <c r="O508" s="87"/>
      <c r="P508" s="7"/>
      <c r="Q508" s="7"/>
      <c r="R508" s="7"/>
      <c r="S508" s="7"/>
      <c r="T508" s="7"/>
      <c r="U508" s="7"/>
      <c r="V508" s="7"/>
      <c r="W508" s="7"/>
      <c r="X508" s="7"/>
      <c r="Y508" s="7"/>
      <c r="Z508" s="7"/>
      <c r="AA508" s="7"/>
      <c r="AB508" s="7"/>
      <c r="AC508" s="7"/>
      <c r="AD508" s="7"/>
    </row>
    <row r="509" spans="1:30" s="4" customFormat="1">
      <c r="A509" s="7"/>
      <c r="B509" s="7"/>
      <c r="C509" s="7"/>
      <c r="D509" s="7"/>
      <c r="E509" s="7"/>
      <c r="F509" s="7"/>
      <c r="G509" s="7"/>
      <c r="H509" s="7"/>
      <c r="I509" s="7"/>
      <c r="J509" s="7"/>
      <c r="K509" s="7"/>
      <c r="L509" s="7"/>
      <c r="M509" s="7"/>
      <c r="N509" s="7"/>
      <c r="O509" s="87"/>
      <c r="P509" s="7"/>
      <c r="Q509" s="7"/>
      <c r="R509" s="7"/>
      <c r="S509" s="7"/>
      <c r="T509" s="7"/>
      <c r="U509" s="7"/>
      <c r="V509" s="7"/>
      <c r="W509" s="7"/>
      <c r="X509" s="7"/>
      <c r="Y509" s="7"/>
      <c r="Z509" s="7"/>
      <c r="AA509" s="7"/>
      <c r="AB509" s="7"/>
      <c r="AC509" s="7"/>
      <c r="AD509" s="7"/>
    </row>
    <row r="510" spans="1:30" s="4" customFormat="1">
      <c r="A510" s="7"/>
      <c r="B510" s="7"/>
      <c r="C510" s="7"/>
      <c r="D510" s="7"/>
      <c r="E510" s="7"/>
      <c r="F510" s="7"/>
      <c r="G510" s="7"/>
      <c r="H510" s="7"/>
      <c r="I510" s="7"/>
      <c r="J510" s="7"/>
      <c r="K510" s="7"/>
      <c r="L510" s="7"/>
      <c r="M510" s="7"/>
      <c r="N510" s="7"/>
      <c r="O510" s="87"/>
      <c r="P510" s="7"/>
      <c r="Q510" s="7"/>
      <c r="R510" s="7"/>
      <c r="S510" s="7"/>
      <c r="T510" s="7"/>
      <c r="U510" s="7"/>
      <c r="V510" s="7"/>
      <c r="W510" s="7"/>
      <c r="X510" s="7"/>
      <c r="Y510" s="7"/>
      <c r="Z510" s="7"/>
      <c r="AA510" s="7"/>
      <c r="AB510" s="7"/>
      <c r="AC510" s="7"/>
      <c r="AD510" s="7"/>
    </row>
    <row r="511" spans="1:30" s="4" customFormat="1">
      <c r="A511" s="7"/>
      <c r="B511" s="7"/>
      <c r="C511" s="7"/>
      <c r="D511" s="7"/>
      <c r="E511" s="7"/>
      <c r="F511" s="7"/>
      <c r="G511" s="7"/>
      <c r="H511" s="7"/>
      <c r="I511" s="7"/>
      <c r="J511" s="7"/>
      <c r="K511" s="7"/>
      <c r="L511" s="7"/>
      <c r="M511" s="7"/>
      <c r="N511" s="7"/>
      <c r="O511" s="87"/>
      <c r="P511" s="7"/>
      <c r="Q511" s="7"/>
      <c r="R511" s="7"/>
      <c r="S511" s="7"/>
      <c r="T511" s="7"/>
      <c r="U511" s="7"/>
      <c r="V511" s="7"/>
      <c r="W511" s="7"/>
      <c r="X511" s="7"/>
      <c r="Y511" s="7"/>
      <c r="Z511" s="7"/>
      <c r="AA511" s="7"/>
      <c r="AB511" s="7"/>
      <c r="AC511" s="7"/>
      <c r="AD511" s="7"/>
    </row>
    <row r="512" spans="1:30" s="4" customFormat="1">
      <c r="A512" s="7"/>
      <c r="B512" s="7"/>
      <c r="C512" s="7"/>
      <c r="D512" s="7"/>
      <c r="E512" s="7"/>
      <c r="F512" s="7"/>
      <c r="G512" s="7"/>
      <c r="H512" s="7"/>
      <c r="I512" s="7"/>
      <c r="J512" s="7"/>
      <c r="K512" s="7"/>
      <c r="L512" s="7"/>
      <c r="M512" s="7"/>
      <c r="N512" s="7"/>
      <c r="O512" s="87"/>
      <c r="P512" s="7"/>
      <c r="Q512" s="7"/>
      <c r="R512" s="7"/>
      <c r="S512" s="7"/>
      <c r="T512" s="7"/>
      <c r="U512" s="7"/>
      <c r="V512" s="7"/>
      <c r="W512" s="7"/>
      <c r="X512" s="7"/>
      <c r="Y512" s="7"/>
      <c r="Z512" s="7"/>
      <c r="AA512" s="7"/>
      <c r="AB512" s="7"/>
      <c r="AC512" s="7"/>
      <c r="AD512" s="7"/>
    </row>
    <row r="513" spans="1:30" s="4" customFormat="1">
      <c r="A513" s="7"/>
      <c r="B513" s="7"/>
      <c r="C513" s="7"/>
      <c r="D513" s="7"/>
      <c r="E513" s="7"/>
      <c r="F513" s="7"/>
      <c r="G513" s="7"/>
      <c r="H513" s="7"/>
      <c r="I513" s="7"/>
      <c r="J513" s="7"/>
      <c r="K513" s="7"/>
      <c r="L513" s="7"/>
      <c r="M513" s="7"/>
      <c r="N513" s="7"/>
      <c r="O513" s="87"/>
      <c r="P513" s="7"/>
      <c r="Q513" s="7"/>
      <c r="R513" s="7"/>
      <c r="S513" s="7"/>
      <c r="T513" s="7"/>
      <c r="U513" s="7"/>
      <c r="V513" s="7"/>
      <c r="W513" s="7"/>
      <c r="X513" s="7"/>
      <c r="Y513" s="7"/>
      <c r="Z513" s="7"/>
      <c r="AA513" s="7"/>
      <c r="AB513" s="7"/>
      <c r="AC513" s="7"/>
      <c r="AD513" s="7"/>
    </row>
    <row r="514" spans="1:30" s="4" customFormat="1">
      <c r="A514" s="7"/>
      <c r="B514" s="7"/>
      <c r="C514" s="7"/>
      <c r="D514" s="7"/>
      <c r="E514" s="7"/>
      <c r="F514" s="7"/>
      <c r="G514" s="7"/>
      <c r="H514" s="7"/>
      <c r="I514" s="7"/>
      <c r="J514" s="7"/>
      <c r="K514" s="7"/>
      <c r="L514" s="7"/>
      <c r="M514" s="7"/>
      <c r="N514" s="7"/>
      <c r="O514" s="87"/>
      <c r="P514" s="7"/>
      <c r="Q514" s="7"/>
      <c r="R514" s="7"/>
      <c r="S514" s="7"/>
      <c r="T514" s="7"/>
      <c r="U514" s="7"/>
      <c r="V514" s="7"/>
      <c r="W514" s="7"/>
      <c r="X514" s="7"/>
      <c r="Y514" s="7"/>
      <c r="Z514" s="7"/>
      <c r="AA514" s="7"/>
      <c r="AB514" s="7"/>
      <c r="AC514" s="7"/>
      <c r="AD514" s="7"/>
    </row>
    <row r="515" spans="1:30" s="4" customFormat="1">
      <c r="A515" s="7"/>
      <c r="B515" s="7"/>
      <c r="C515" s="7"/>
      <c r="D515" s="7"/>
      <c r="E515" s="7"/>
      <c r="F515" s="7"/>
      <c r="G515" s="7"/>
      <c r="H515" s="7"/>
      <c r="I515" s="7"/>
      <c r="J515" s="7"/>
      <c r="K515" s="7"/>
      <c r="L515" s="7"/>
      <c r="M515" s="7"/>
      <c r="N515" s="7"/>
      <c r="O515" s="87"/>
      <c r="P515" s="7"/>
      <c r="Q515" s="7"/>
      <c r="R515" s="7"/>
      <c r="S515" s="7"/>
      <c r="T515" s="7"/>
      <c r="U515" s="7"/>
      <c r="V515" s="7"/>
      <c r="W515" s="7"/>
      <c r="X515" s="7"/>
      <c r="Y515" s="7"/>
      <c r="Z515" s="7"/>
      <c r="AA515" s="7"/>
      <c r="AB515" s="7"/>
      <c r="AC515" s="7"/>
      <c r="AD515" s="7"/>
    </row>
    <row r="516" spans="1:30" s="4" customFormat="1">
      <c r="A516" s="7"/>
      <c r="B516" s="7"/>
      <c r="C516" s="7"/>
      <c r="D516" s="7"/>
      <c r="E516" s="7"/>
      <c r="F516" s="7"/>
      <c r="G516" s="7"/>
      <c r="H516" s="7"/>
      <c r="I516" s="7"/>
      <c r="J516" s="7"/>
      <c r="K516" s="7"/>
      <c r="L516" s="7"/>
      <c r="M516" s="7"/>
      <c r="N516" s="7"/>
      <c r="O516" s="87"/>
      <c r="P516" s="7"/>
      <c r="Q516" s="7"/>
      <c r="R516" s="7"/>
      <c r="S516" s="7"/>
      <c r="T516" s="7"/>
      <c r="U516" s="7"/>
      <c r="V516" s="7"/>
      <c r="W516" s="7"/>
      <c r="X516" s="7"/>
      <c r="Y516" s="7"/>
      <c r="Z516" s="7"/>
      <c r="AA516" s="7"/>
      <c r="AB516" s="7"/>
      <c r="AC516" s="7"/>
      <c r="AD516" s="7"/>
    </row>
    <row r="517" spans="1:30" s="4" customFormat="1">
      <c r="A517" s="7"/>
      <c r="B517" s="7"/>
      <c r="C517" s="7"/>
      <c r="D517" s="7"/>
      <c r="E517" s="7"/>
      <c r="F517" s="7"/>
      <c r="G517" s="7"/>
      <c r="H517" s="7"/>
      <c r="I517" s="7"/>
      <c r="J517" s="7"/>
      <c r="K517" s="7"/>
      <c r="L517" s="7"/>
      <c r="M517" s="7"/>
      <c r="N517" s="7"/>
      <c r="O517" s="87"/>
      <c r="P517" s="7"/>
      <c r="Q517" s="7"/>
      <c r="R517" s="7"/>
      <c r="S517" s="7"/>
      <c r="T517" s="7"/>
      <c r="U517" s="7"/>
      <c r="V517" s="7"/>
      <c r="W517" s="7"/>
      <c r="X517" s="7"/>
      <c r="Y517" s="7"/>
      <c r="Z517" s="7"/>
      <c r="AA517" s="7"/>
      <c r="AB517" s="7"/>
      <c r="AC517" s="7"/>
      <c r="AD517" s="7"/>
    </row>
    <row r="518" spans="1:30" s="4" customFormat="1">
      <c r="A518" s="7"/>
      <c r="B518" s="7"/>
      <c r="C518" s="7"/>
      <c r="D518" s="7"/>
      <c r="E518" s="7"/>
      <c r="F518" s="7"/>
      <c r="G518" s="7"/>
      <c r="H518" s="7"/>
      <c r="I518" s="7"/>
      <c r="J518" s="7"/>
      <c r="K518" s="7"/>
      <c r="L518" s="7"/>
      <c r="M518" s="7"/>
      <c r="N518" s="7"/>
      <c r="O518" s="87"/>
      <c r="P518" s="7"/>
      <c r="Q518" s="7"/>
      <c r="R518" s="7"/>
      <c r="S518" s="7"/>
      <c r="T518" s="7"/>
      <c r="U518" s="7"/>
      <c r="V518" s="7"/>
      <c r="W518" s="7"/>
      <c r="X518" s="7"/>
      <c r="Y518" s="7"/>
      <c r="Z518" s="7"/>
      <c r="AA518" s="7"/>
      <c r="AB518" s="7"/>
      <c r="AC518" s="7"/>
      <c r="AD518" s="7"/>
    </row>
    <row r="519" spans="1:30" s="4" customFormat="1">
      <c r="A519" s="7"/>
      <c r="B519" s="7"/>
      <c r="C519" s="7"/>
      <c r="D519" s="7"/>
      <c r="E519" s="7"/>
      <c r="F519" s="7"/>
      <c r="G519" s="7"/>
      <c r="H519" s="7"/>
      <c r="I519" s="7"/>
      <c r="J519" s="7"/>
      <c r="K519" s="7"/>
      <c r="L519" s="7"/>
      <c r="M519" s="7"/>
      <c r="N519" s="7"/>
      <c r="O519" s="87"/>
      <c r="P519" s="7"/>
      <c r="Q519" s="7"/>
      <c r="R519" s="7"/>
      <c r="S519" s="7"/>
      <c r="T519" s="7"/>
      <c r="U519" s="7"/>
      <c r="V519" s="7"/>
      <c r="W519" s="7"/>
      <c r="X519" s="7"/>
      <c r="Y519" s="7"/>
      <c r="Z519" s="7"/>
      <c r="AA519" s="7"/>
      <c r="AB519" s="7"/>
      <c r="AC519" s="7"/>
      <c r="AD519" s="7"/>
    </row>
    <row r="520" spans="1:30" s="4" customFormat="1">
      <c r="A520" s="7"/>
      <c r="B520" s="7"/>
      <c r="C520" s="7"/>
      <c r="D520" s="7"/>
      <c r="E520" s="7"/>
      <c r="F520" s="7"/>
      <c r="G520" s="7"/>
      <c r="H520" s="7"/>
      <c r="I520" s="7"/>
      <c r="J520" s="7"/>
      <c r="K520" s="7"/>
      <c r="L520" s="7"/>
      <c r="M520" s="7"/>
      <c r="N520" s="7"/>
      <c r="O520" s="87"/>
      <c r="P520" s="7"/>
      <c r="Q520" s="7"/>
      <c r="R520" s="7"/>
      <c r="S520" s="7"/>
      <c r="T520" s="7"/>
      <c r="U520" s="7"/>
      <c r="V520" s="7"/>
      <c r="W520" s="7"/>
      <c r="X520" s="7"/>
      <c r="Y520" s="7"/>
      <c r="Z520" s="7"/>
      <c r="AA520" s="7"/>
      <c r="AB520" s="7"/>
      <c r="AC520" s="7"/>
      <c r="AD520" s="7"/>
    </row>
    <row r="521" spans="1:30" s="4" customFormat="1">
      <c r="A521" s="7"/>
      <c r="B521" s="7"/>
      <c r="C521" s="7"/>
      <c r="D521" s="7"/>
      <c r="E521" s="7"/>
      <c r="F521" s="7"/>
      <c r="G521" s="7"/>
      <c r="H521" s="7"/>
      <c r="I521" s="7"/>
      <c r="J521" s="7"/>
      <c r="K521" s="7"/>
      <c r="L521" s="7"/>
      <c r="M521" s="7"/>
      <c r="N521" s="7"/>
      <c r="O521" s="87"/>
      <c r="P521" s="7"/>
      <c r="Q521" s="7"/>
      <c r="R521" s="7"/>
      <c r="S521" s="7"/>
      <c r="T521" s="7"/>
      <c r="U521" s="7"/>
      <c r="V521" s="7"/>
      <c r="W521" s="7"/>
      <c r="X521" s="7"/>
      <c r="Y521" s="7"/>
      <c r="Z521" s="7"/>
      <c r="AA521" s="7"/>
      <c r="AB521" s="7"/>
      <c r="AC521" s="7"/>
      <c r="AD521" s="7"/>
    </row>
    <row r="522" spans="1:30" s="4" customFormat="1">
      <c r="A522" s="7"/>
      <c r="B522" s="7"/>
      <c r="C522" s="7"/>
      <c r="D522" s="7"/>
      <c r="E522" s="7"/>
      <c r="F522" s="7"/>
      <c r="G522" s="7"/>
      <c r="H522" s="7"/>
      <c r="I522" s="7"/>
      <c r="J522" s="7"/>
      <c r="K522" s="7"/>
      <c r="L522" s="7"/>
      <c r="M522" s="7"/>
      <c r="N522" s="7"/>
      <c r="O522" s="87"/>
      <c r="P522" s="7"/>
      <c r="Q522" s="7"/>
      <c r="R522" s="7"/>
      <c r="S522" s="7"/>
      <c r="T522" s="7"/>
      <c r="U522" s="7"/>
      <c r="V522" s="7"/>
      <c r="W522" s="7"/>
      <c r="X522" s="7"/>
      <c r="Y522" s="7"/>
      <c r="Z522" s="7"/>
      <c r="AA522" s="7"/>
      <c r="AB522" s="7"/>
      <c r="AC522" s="7"/>
      <c r="AD522" s="7"/>
    </row>
    <row r="523" spans="1:30" s="4" customFormat="1">
      <c r="A523" s="7"/>
      <c r="B523" s="7"/>
      <c r="C523" s="7"/>
      <c r="D523" s="7"/>
      <c r="E523" s="7"/>
      <c r="F523" s="7"/>
      <c r="G523" s="7"/>
      <c r="H523" s="7"/>
      <c r="I523" s="7"/>
      <c r="J523" s="7"/>
      <c r="K523" s="7"/>
      <c r="L523" s="7"/>
      <c r="M523" s="7"/>
      <c r="N523" s="7"/>
      <c r="O523" s="87"/>
      <c r="P523" s="7"/>
      <c r="Q523" s="7"/>
      <c r="R523" s="7"/>
      <c r="S523" s="7"/>
      <c r="T523" s="7"/>
      <c r="U523" s="7"/>
      <c r="V523" s="7"/>
      <c r="W523" s="7"/>
      <c r="X523" s="7"/>
      <c r="Y523" s="7"/>
      <c r="Z523" s="7"/>
      <c r="AA523" s="7"/>
      <c r="AB523" s="7"/>
      <c r="AC523" s="7"/>
      <c r="AD523" s="7"/>
    </row>
    <row r="524" spans="1:30" s="4" customFormat="1">
      <c r="A524" s="7"/>
      <c r="B524" s="7"/>
      <c r="C524" s="7"/>
      <c r="D524" s="7"/>
      <c r="E524" s="7"/>
      <c r="F524" s="7"/>
      <c r="G524" s="7"/>
      <c r="H524" s="7"/>
      <c r="I524" s="7"/>
      <c r="J524" s="7"/>
      <c r="K524" s="7"/>
      <c r="L524" s="7"/>
      <c r="M524" s="7"/>
      <c r="N524" s="7"/>
      <c r="O524" s="87"/>
      <c r="P524" s="7"/>
      <c r="Q524" s="7"/>
      <c r="R524" s="7"/>
      <c r="S524" s="7"/>
      <c r="T524" s="7"/>
      <c r="U524" s="7"/>
      <c r="V524" s="7"/>
      <c r="W524" s="7"/>
      <c r="X524" s="7"/>
      <c r="Y524" s="7"/>
      <c r="Z524" s="7"/>
      <c r="AA524" s="7"/>
      <c r="AB524" s="7"/>
      <c r="AC524" s="7"/>
      <c r="AD524" s="7"/>
    </row>
    <row r="525" spans="1:30" s="4" customFormat="1">
      <c r="A525" s="7"/>
      <c r="B525" s="7"/>
      <c r="C525" s="7"/>
      <c r="D525" s="7"/>
      <c r="E525" s="7"/>
      <c r="F525" s="7"/>
      <c r="G525" s="7"/>
      <c r="H525" s="7"/>
      <c r="I525" s="7"/>
      <c r="J525" s="7"/>
      <c r="K525" s="7"/>
      <c r="L525" s="7"/>
      <c r="M525" s="7"/>
      <c r="N525" s="7"/>
      <c r="O525" s="87"/>
      <c r="P525" s="7"/>
      <c r="Q525" s="7"/>
      <c r="R525" s="7"/>
      <c r="S525" s="7"/>
      <c r="T525" s="7"/>
      <c r="U525" s="7"/>
      <c r="V525" s="7"/>
      <c r="W525" s="7"/>
      <c r="X525" s="7"/>
      <c r="Y525" s="7"/>
      <c r="Z525" s="7"/>
      <c r="AA525" s="7"/>
      <c r="AB525" s="7"/>
      <c r="AC525" s="7"/>
      <c r="AD525" s="7"/>
    </row>
    <row r="526" spans="1:30" s="4" customFormat="1">
      <c r="A526" s="7"/>
      <c r="B526" s="7"/>
      <c r="C526" s="7"/>
      <c r="D526" s="7"/>
      <c r="E526" s="7"/>
      <c r="F526" s="7"/>
      <c r="G526" s="7"/>
      <c r="H526" s="7"/>
      <c r="I526" s="7"/>
      <c r="J526" s="7"/>
      <c r="K526" s="7"/>
      <c r="L526" s="7"/>
      <c r="M526" s="7"/>
      <c r="N526" s="7"/>
      <c r="O526" s="87"/>
      <c r="P526" s="7"/>
      <c r="Q526" s="7"/>
      <c r="R526" s="7"/>
      <c r="S526" s="7"/>
      <c r="T526" s="7"/>
      <c r="U526" s="7"/>
      <c r="V526" s="7"/>
      <c r="W526" s="7"/>
      <c r="X526" s="7"/>
      <c r="Y526" s="7"/>
      <c r="Z526" s="7"/>
      <c r="AA526" s="7"/>
      <c r="AB526" s="7"/>
      <c r="AC526" s="7"/>
      <c r="AD526" s="7"/>
    </row>
    <row r="527" spans="1:30" s="4" customFormat="1">
      <c r="A527" s="7"/>
      <c r="B527" s="7"/>
      <c r="C527" s="7"/>
      <c r="D527" s="7"/>
      <c r="E527" s="7"/>
      <c r="F527" s="7"/>
      <c r="G527" s="7"/>
      <c r="H527" s="7"/>
      <c r="I527" s="7"/>
      <c r="J527" s="7"/>
      <c r="K527" s="7"/>
      <c r="L527" s="7"/>
      <c r="M527" s="7"/>
      <c r="N527" s="7"/>
      <c r="O527" s="87"/>
      <c r="P527" s="7"/>
      <c r="Q527" s="7"/>
      <c r="R527" s="7"/>
      <c r="S527" s="7"/>
      <c r="T527" s="7"/>
      <c r="U527" s="7"/>
      <c r="V527" s="7"/>
      <c r="W527" s="7"/>
      <c r="X527" s="7"/>
      <c r="Y527" s="7"/>
      <c r="Z527" s="7"/>
      <c r="AA527" s="7"/>
      <c r="AB527" s="7"/>
      <c r="AC527" s="7"/>
      <c r="AD527" s="7"/>
    </row>
    <row r="528" spans="1:30" s="4" customFormat="1">
      <c r="A528" s="7"/>
      <c r="B528" s="7"/>
      <c r="C528" s="7"/>
      <c r="D528" s="7"/>
      <c r="E528" s="7"/>
      <c r="F528" s="7"/>
      <c r="G528" s="7"/>
      <c r="H528" s="7"/>
      <c r="I528" s="7"/>
      <c r="J528" s="7"/>
      <c r="K528" s="7"/>
      <c r="L528" s="7"/>
      <c r="M528" s="7"/>
      <c r="N528" s="7"/>
      <c r="O528" s="87"/>
      <c r="P528" s="7"/>
      <c r="Q528" s="7"/>
      <c r="R528" s="7"/>
      <c r="S528" s="7"/>
      <c r="T528" s="7"/>
      <c r="U528" s="7"/>
      <c r="V528" s="7"/>
      <c r="W528" s="7"/>
      <c r="X528" s="7"/>
      <c r="Y528" s="7"/>
      <c r="Z528" s="7"/>
      <c r="AA528" s="7"/>
      <c r="AB528" s="7"/>
      <c r="AC528" s="7"/>
      <c r="AD528" s="7"/>
    </row>
    <row r="529" spans="1:30" s="4" customFormat="1">
      <c r="A529" s="7"/>
      <c r="B529" s="7"/>
      <c r="C529" s="7"/>
      <c r="D529" s="7"/>
      <c r="E529" s="7"/>
      <c r="F529" s="7"/>
      <c r="G529" s="7"/>
      <c r="H529" s="7"/>
      <c r="I529" s="7"/>
      <c r="J529" s="7"/>
      <c r="K529" s="7"/>
      <c r="L529" s="7"/>
      <c r="M529" s="7"/>
      <c r="N529" s="7"/>
      <c r="O529" s="87"/>
      <c r="P529" s="7"/>
      <c r="Q529" s="7"/>
      <c r="R529" s="7"/>
      <c r="S529" s="7"/>
      <c r="T529" s="7"/>
      <c r="U529" s="7"/>
      <c r="V529" s="7"/>
      <c r="W529" s="7"/>
      <c r="X529" s="7"/>
      <c r="Y529" s="7"/>
      <c r="Z529" s="7"/>
      <c r="AA529" s="7"/>
      <c r="AB529" s="7"/>
      <c r="AC529" s="7"/>
      <c r="AD529" s="7"/>
    </row>
    <row r="530" spans="1:30" s="4" customFormat="1">
      <c r="A530" s="7"/>
      <c r="B530" s="7"/>
      <c r="C530" s="7"/>
      <c r="D530" s="7"/>
      <c r="E530" s="7"/>
      <c r="F530" s="7"/>
      <c r="G530" s="7"/>
      <c r="H530" s="7"/>
      <c r="I530" s="7"/>
      <c r="J530" s="7"/>
      <c r="K530" s="7"/>
      <c r="L530" s="7"/>
      <c r="M530" s="7"/>
      <c r="N530" s="7"/>
      <c r="O530" s="87"/>
      <c r="P530" s="7"/>
      <c r="Q530" s="7"/>
      <c r="R530" s="7"/>
      <c r="S530" s="7"/>
      <c r="T530" s="7"/>
      <c r="U530" s="7"/>
      <c r="V530" s="7"/>
      <c r="W530" s="7"/>
      <c r="X530" s="7"/>
      <c r="Y530" s="7"/>
      <c r="Z530" s="7"/>
      <c r="AA530" s="7"/>
      <c r="AB530" s="7"/>
      <c r="AC530" s="7"/>
      <c r="AD530" s="7"/>
    </row>
    <row r="531" spans="1:30" s="4" customFormat="1">
      <c r="A531" s="7"/>
      <c r="B531" s="7"/>
      <c r="C531" s="7"/>
      <c r="D531" s="7"/>
      <c r="E531" s="7"/>
      <c r="F531" s="7"/>
      <c r="G531" s="7"/>
      <c r="H531" s="7"/>
      <c r="I531" s="7"/>
      <c r="J531" s="7"/>
      <c r="K531" s="7"/>
      <c r="L531" s="7"/>
      <c r="M531" s="7"/>
      <c r="N531" s="7"/>
      <c r="O531" s="87"/>
      <c r="P531" s="7"/>
      <c r="Q531" s="7"/>
      <c r="R531" s="7"/>
      <c r="S531" s="7"/>
      <c r="T531" s="7"/>
      <c r="U531" s="7"/>
      <c r="V531" s="7"/>
      <c r="W531" s="7"/>
      <c r="X531" s="7"/>
      <c r="Y531" s="7"/>
      <c r="Z531" s="7"/>
      <c r="AA531" s="7"/>
      <c r="AB531" s="7"/>
      <c r="AC531" s="7"/>
      <c r="AD531" s="7"/>
    </row>
    <row r="532" spans="1:30" s="4" customFormat="1">
      <c r="A532" s="7"/>
      <c r="B532" s="7"/>
      <c r="C532" s="7"/>
      <c r="D532" s="7"/>
      <c r="E532" s="7"/>
      <c r="F532" s="7"/>
      <c r="G532" s="7"/>
      <c r="H532" s="7"/>
      <c r="I532" s="7"/>
      <c r="J532" s="7"/>
      <c r="K532" s="7"/>
      <c r="L532" s="7"/>
      <c r="M532" s="7"/>
      <c r="N532" s="7"/>
      <c r="O532" s="87"/>
      <c r="P532" s="7"/>
      <c r="Q532" s="7"/>
      <c r="R532" s="7"/>
      <c r="S532" s="7"/>
      <c r="T532" s="7"/>
      <c r="U532" s="7"/>
      <c r="V532" s="7"/>
      <c r="W532" s="7"/>
      <c r="X532" s="7"/>
      <c r="Y532" s="7"/>
      <c r="Z532" s="7"/>
      <c r="AA532" s="7"/>
      <c r="AB532" s="7"/>
      <c r="AC532" s="7"/>
      <c r="AD532" s="7"/>
    </row>
    <row r="533" spans="1:30" s="4" customFormat="1">
      <c r="A533" s="7"/>
      <c r="B533" s="7"/>
      <c r="C533" s="7"/>
      <c r="D533" s="7"/>
      <c r="E533" s="7"/>
      <c r="F533" s="7"/>
      <c r="G533" s="7"/>
      <c r="H533" s="7"/>
      <c r="I533" s="7"/>
      <c r="J533" s="7"/>
      <c r="K533" s="7"/>
      <c r="L533" s="7"/>
      <c r="M533" s="7"/>
      <c r="N533" s="7"/>
      <c r="O533" s="87"/>
      <c r="P533" s="7"/>
      <c r="Q533" s="7"/>
      <c r="R533" s="7"/>
      <c r="S533" s="7"/>
      <c r="T533" s="7"/>
      <c r="U533" s="7"/>
      <c r="V533" s="7"/>
      <c r="W533" s="7"/>
      <c r="X533" s="7"/>
      <c r="Y533" s="7"/>
      <c r="Z533" s="7"/>
      <c r="AA533" s="7"/>
      <c r="AB533" s="7"/>
      <c r="AC533" s="7"/>
      <c r="AD533" s="7"/>
    </row>
    <row r="534" spans="1:30" s="4" customFormat="1">
      <c r="A534" s="7"/>
      <c r="B534" s="7"/>
      <c r="C534" s="7"/>
      <c r="D534" s="7"/>
      <c r="E534" s="7"/>
      <c r="F534" s="7"/>
      <c r="G534" s="7"/>
      <c r="H534" s="7"/>
      <c r="I534" s="7"/>
      <c r="J534" s="7"/>
      <c r="K534" s="7"/>
      <c r="L534" s="7"/>
      <c r="M534" s="7"/>
      <c r="N534" s="7"/>
      <c r="O534" s="87"/>
      <c r="P534" s="7"/>
      <c r="Q534" s="7"/>
      <c r="R534" s="7"/>
      <c r="S534" s="7"/>
      <c r="T534" s="7"/>
      <c r="U534" s="7"/>
      <c r="V534" s="7"/>
      <c r="W534" s="7"/>
      <c r="X534" s="7"/>
      <c r="Y534" s="7"/>
      <c r="Z534" s="7"/>
      <c r="AA534" s="7"/>
      <c r="AB534" s="7"/>
      <c r="AC534" s="7"/>
      <c r="AD534" s="7"/>
    </row>
    <row r="535" spans="1:30" s="4" customFormat="1">
      <c r="A535" s="7"/>
      <c r="B535" s="7"/>
      <c r="C535" s="7"/>
      <c r="D535" s="7"/>
      <c r="E535" s="7"/>
      <c r="F535" s="7"/>
      <c r="G535" s="7"/>
      <c r="H535" s="7"/>
      <c r="I535" s="7"/>
      <c r="J535" s="7"/>
      <c r="K535" s="7"/>
      <c r="L535" s="7"/>
      <c r="M535" s="7"/>
      <c r="N535" s="7"/>
      <c r="O535" s="87"/>
      <c r="P535" s="7"/>
      <c r="Q535" s="7"/>
      <c r="R535" s="7"/>
      <c r="S535" s="7"/>
      <c r="T535" s="7"/>
      <c r="U535" s="7"/>
      <c r="V535" s="7"/>
      <c r="W535" s="7"/>
      <c r="X535" s="7"/>
      <c r="Y535" s="7"/>
      <c r="Z535" s="7"/>
      <c r="AA535" s="7"/>
      <c r="AB535" s="7"/>
      <c r="AC535" s="7"/>
      <c r="AD535" s="7"/>
    </row>
    <row r="536" spans="1:30" s="4" customFormat="1">
      <c r="A536" s="7"/>
      <c r="B536" s="7"/>
      <c r="C536" s="7"/>
      <c r="D536" s="7"/>
      <c r="E536" s="7"/>
      <c r="F536" s="7"/>
      <c r="G536" s="7"/>
      <c r="H536" s="7"/>
      <c r="I536" s="7"/>
      <c r="J536" s="7"/>
      <c r="K536" s="7"/>
      <c r="L536" s="7"/>
      <c r="M536" s="7"/>
      <c r="N536" s="7"/>
      <c r="O536" s="87"/>
      <c r="P536" s="7"/>
      <c r="Q536" s="7"/>
      <c r="R536" s="7"/>
      <c r="S536" s="7"/>
      <c r="T536" s="7"/>
      <c r="U536" s="7"/>
      <c r="V536" s="7"/>
      <c r="W536" s="7"/>
      <c r="X536" s="7"/>
      <c r="Y536" s="7"/>
      <c r="Z536" s="7"/>
      <c r="AA536" s="7"/>
      <c r="AB536" s="7"/>
      <c r="AC536" s="7"/>
      <c r="AD536" s="7"/>
    </row>
    <row r="537" spans="1:30" s="4" customFormat="1">
      <c r="A537" s="7"/>
      <c r="B537" s="7"/>
      <c r="C537" s="7"/>
      <c r="D537" s="7"/>
      <c r="E537" s="7"/>
      <c r="F537" s="7"/>
      <c r="G537" s="7"/>
      <c r="H537" s="7"/>
      <c r="I537" s="7"/>
      <c r="J537" s="7"/>
      <c r="K537" s="7"/>
      <c r="L537" s="7"/>
      <c r="M537" s="7"/>
      <c r="N537" s="7"/>
      <c r="O537" s="87"/>
      <c r="P537" s="7"/>
      <c r="Q537" s="7"/>
      <c r="R537" s="7"/>
      <c r="S537" s="7"/>
      <c r="T537" s="7"/>
      <c r="U537" s="7"/>
      <c r="V537" s="7"/>
      <c r="W537" s="7"/>
      <c r="X537" s="7"/>
      <c r="Y537" s="7"/>
      <c r="Z537" s="7"/>
      <c r="AA537" s="7"/>
      <c r="AB537" s="7"/>
      <c r="AC537" s="7"/>
      <c r="AD537" s="7"/>
    </row>
    <row r="538" spans="1:30" s="4" customFormat="1">
      <c r="A538" s="7"/>
      <c r="B538" s="7"/>
      <c r="C538" s="7"/>
      <c r="D538" s="7"/>
      <c r="E538" s="7"/>
      <c r="F538" s="7"/>
      <c r="G538" s="7"/>
      <c r="H538" s="7"/>
      <c r="I538" s="7"/>
      <c r="J538" s="7"/>
      <c r="K538" s="7"/>
      <c r="L538" s="7"/>
      <c r="M538" s="7"/>
      <c r="N538" s="7"/>
      <c r="O538" s="87"/>
      <c r="P538" s="7"/>
      <c r="Q538" s="7"/>
      <c r="R538" s="7"/>
      <c r="S538" s="7"/>
      <c r="T538" s="7"/>
      <c r="U538" s="7"/>
      <c r="V538" s="7"/>
      <c r="W538" s="7"/>
      <c r="X538" s="7"/>
      <c r="Y538" s="7"/>
      <c r="Z538" s="7"/>
      <c r="AA538" s="7"/>
      <c r="AB538" s="7"/>
      <c r="AC538" s="7"/>
      <c r="AD538" s="7"/>
    </row>
    <row r="539" spans="1:30" s="4" customFormat="1">
      <c r="A539" s="7"/>
      <c r="B539" s="7"/>
      <c r="C539" s="7"/>
      <c r="D539" s="7"/>
      <c r="E539" s="7"/>
      <c r="F539" s="7"/>
      <c r="G539" s="7"/>
      <c r="H539" s="7"/>
      <c r="I539" s="7"/>
      <c r="J539" s="7"/>
      <c r="K539" s="7"/>
      <c r="L539" s="7"/>
      <c r="M539" s="7"/>
      <c r="N539" s="7"/>
      <c r="O539" s="87"/>
      <c r="P539" s="7"/>
      <c r="Q539" s="7"/>
      <c r="R539" s="7"/>
      <c r="S539" s="7"/>
      <c r="T539" s="7"/>
      <c r="U539" s="7"/>
      <c r="V539" s="7"/>
      <c r="W539" s="7"/>
      <c r="X539" s="7"/>
      <c r="Y539" s="7"/>
      <c r="Z539" s="7"/>
      <c r="AA539" s="7"/>
      <c r="AB539" s="7"/>
      <c r="AC539" s="7"/>
      <c r="AD539" s="7"/>
    </row>
    <row r="540" spans="1:30" s="4" customFormat="1">
      <c r="A540" s="7"/>
      <c r="B540" s="7"/>
      <c r="C540" s="7"/>
      <c r="D540" s="7"/>
      <c r="E540" s="7"/>
      <c r="F540" s="7"/>
      <c r="G540" s="7"/>
      <c r="H540" s="7"/>
      <c r="I540" s="7"/>
      <c r="J540" s="7"/>
      <c r="K540" s="7"/>
      <c r="L540" s="7"/>
      <c r="M540" s="7"/>
      <c r="N540" s="7"/>
      <c r="O540" s="87"/>
      <c r="P540" s="7"/>
      <c r="Q540" s="7"/>
      <c r="R540" s="7"/>
      <c r="S540" s="7"/>
      <c r="T540" s="7"/>
      <c r="U540" s="7"/>
      <c r="V540" s="7"/>
      <c r="W540" s="7"/>
      <c r="X540" s="7"/>
      <c r="Y540" s="7"/>
      <c r="Z540" s="7"/>
      <c r="AA540" s="7"/>
      <c r="AB540" s="7"/>
      <c r="AC540" s="7"/>
      <c r="AD540" s="7"/>
    </row>
    <row r="541" spans="1:30" s="4" customFormat="1">
      <c r="A541" s="7"/>
      <c r="B541" s="7"/>
      <c r="C541" s="7"/>
      <c r="D541" s="7"/>
      <c r="E541" s="7"/>
      <c r="F541" s="7"/>
      <c r="G541" s="7"/>
      <c r="H541" s="7"/>
      <c r="I541" s="7"/>
      <c r="J541" s="7"/>
      <c r="K541" s="7"/>
      <c r="L541" s="7"/>
      <c r="M541" s="7"/>
      <c r="N541" s="7"/>
      <c r="O541" s="87"/>
      <c r="P541" s="7"/>
      <c r="Q541" s="7"/>
      <c r="R541" s="7"/>
      <c r="S541" s="7"/>
      <c r="T541" s="7"/>
      <c r="U541" s="7"/>
      <c r="V541" s="7"/>
      <c r="W541" s="7"/>
      <c r="X541" s="7"/>
      <c r="Y541" s="7"/>
      <c r="Z541" s="7"/>
      <c r="AA541" s="7"/>
      <c r="AB541" s="7"/>
      <c r="AC541" s="7"/>
      <c r="AD541" s="7"/>
    </row>
    <row r="542" spans="1:30" s="4" customFormat="1">
      <c r="A542" s="7"/>
      <c r="B542" s="7"/>
      <c r="C542" s="7"/>
      <c r="D542" s="7"/>
      <c r="E542" s="7"/>
      <c r="F542" s="7"/>
      <c r="G542" s="7"/>
      <c r="H542" s="7"/>
      <c r="I542" s="7"/>
      <c r="J542" s="7"/>
      <c r="K542" s="7"/>
      <c r="L542" s="7"/>
      <c r="M542" s="7"/>
      <c r="N542" s="7"/>
      <c r="O542" s="87"/>
      <c r="P542" s="7"/>
      <c r="Q542" s="7"/>
      <c r="R542" s="7"/>
      <c r="S542" s="7"/>
      <c r="T542" s="7"/>
      <c r="U542" s="7"/>
      <c r="V542" s="7"/>
      <c r="W542" s="7"/>
      <c r="X542" s="7"/>
      <c r="Y542" s="7"/>
      <c r="Z542" s="7"/>
      <c r="AA542" s="7"/>
      <c r="AB542" s="7"/>
      <c r="AC542" s="7"/>
      <c r="AD542" s="7"/>
    </row>
    <row r="543" spans="1:30" s="4" customFormat="1">
      <c r="A543" s="7"/>
      <c r="B543" s="7"/>
      <c r="C543" s="7"/>
      <c r="D543" s="7"/>
      <c r="E543" s="7"/>
      <c r="F543" s="7"/>
      <c r="G543" s="7"/>
      <c r="H543" s="7"/>
      <c r="I543" s="7"/>
      <c r="J543" s="7"/>
      <c r="K543" s="7"/>
      <c r="L543" s="7"/>
      <c r="M543" s="7"/>
      <c r="N543" s="7"/>
      <c r="O543" s="87"/>
      <c r="P543" s="7"/>
      <c r="Q543" s="7"/>
      <c r="R543" s="7"/>
      <c r="S543" s="7"/>
      <c r="T543" s="7"/>
      <c r="U543" s="7"/>
      <c r="V543" s="7"/>
      <c r="W543" s="7"/>
      <c r="X543" s="7"/>
      <c r="Y543" s="7"/>
      <c r="Z543" s="7"/>
      <c r="AA543" s="7"/>
      <c r="AB543" s="7"/>
      <c r="AC543" s="7"/>
      <c r="AD543" s="7"/>
    </row>
    <row r="544" spans="1:30" s="4" customFormat="1">
      <c r="A544" s="7"/>
      <c r="B544" s="7"/>
      <c r="C544" s="7"/>
      <c r="D544" s="7"/>
      <c r="E544" s="7"/>
      <c r="F544" s="7"/>
      <c r="G544" s="7"/>
      <c r="H544" s="7"/>
      <c r="I544" s="7"/>
      <c r="J544" s="7"/>
      <c r="K544" s="7"/>
      <c r="L544" s="7"/>
      <c r="M544" s="7"/>
      <c r="N544" s="7"/>
      <c r="O544" s="87"/>
      <c r="P544" s="7"/>
      <c r="Q544" s="7"/>
      <c r="R544" s="7"/>
      <c r="S544" s="7"/>
      <c r="T544" s="7"/>
      <c r="U544" s="7"/>
      <c r="V544" s="7"/>
      <c r="W544" s="7"/>
      <c r="X544" s="7"/>
      <c r="Y544" s="7"/>
      <c r="Z544" s="7"/>
      <c r="AA544" s="7"/>
      <c r="AB544" s="7"/>
      <c r="AC544" s="7"/>
      <c r="AD544" s="7"/>
    </row>
    <row r="545" spans="1:30" s="4" customFormat="1">
      <c r="A545" s="7"/>
      <c r="B545" s="7"/>
      <c r="C545" s="7"/>
      <c r="D545" s="7"/>
      <c r="E545" s="7"/>
      <c r="F545" s="7"/>
      <c r="G545" s="7"/>
      <c r="H545" s="7"/>
      <c r="I545" s="7"/>
      <c r="J545" s="7"/>
      <c r="K545" s="7"/>
      <c r="L545" s="7"/>
      <c r="M545" s="7"/>
      <c r="N545" s="7"/>
      <c r="O545" s="87"/>
      <c r="P545" s="7"/>
      <c r="Q545" s="7"/>
      <c r="R545" s="7"/>
      <c r="S545" s="7"/>
      <c r="T545" s="7"/>
      <c r="U545" s="7"/>
      <c r="V545" s="7"/>
      <c r="W545" s="7"/>
      <c r="X545" s="7"/>
      <c r="Y545" s="7"/>
      <c r="Z545" s="7"/>
      <c r="AA545" s="7"/>
      <c r="AB545" s="7"/>
      <c r="AC545" s="7"/>
      <c r="AD545" s="7"/>
    </row>
    <row r="546" spans="1:30" s="4" customFormat="1">
      <c r="A546" s="7"/>
      <c r="B546" s="7"/>
      <c r="C546" s="7"/>
      <c r="D546" s="7"/>
      <c r="E546" s="7"/>
      <c r="F546" s="7"/>
      <c r="G546" s="7"/>
      <c r="H546" s="7"/>
      <c r="I546" s="7"/>
      <c r="J546" s="7"/>
      <c r="K546" s="7"/>
      <c r="L546" s="7"/>
      <c r="M546" s="7"/>
      <c r="N546" s="7"/>
      <c r="O546" s="87"/>
      <c r="P546" s="7"/>
      <c r="Q546" s="7"/>
      <c r="R546" s="7"/>
      <c r="S546" s="7"/>
      <c r="T546" s="7"/>
      <c r="U546" s="7"/>
      <c r="V546" s="7"/>
      <c r="W546" s="7"/>
      <c r="X546" s="7"/>
      <c r="Y546" s="7"/>
      <c r="Z546" s="7"/>
      <c r="AA546" s="7"/>
      <c r="AB546" s="7"/>
      <c r="AC546" s="7"/>
      <c r="AD546" s="7"/>
    </row>
    <row r="547" spans="1:30" s="4" customFormat="1">
      <c r="A547" s="7"/>
      <c r="B547" s="7"/>
      <c r="C547" s="7"/>
      <c r="D547" s="7"/>
      <c r="E547" s="7"/>
      <c r="F547" s="7"/>
      <c r="G547" s="7"/>
      <c r="H547" s="7"/>
      <c r="I547" s="7"/>
      <c r="J547" s="7"/>
      <c r="K547" s="7"/>
      <c r="L547" s="7"/>
      <c r="M547" s="7"/>
      <c r="N547" s="7"/>
      <c r="O547" s="87"/>
      <c r="P547" s="7"/>
      <c r="Q547" s="7"/>
      <c r="R547" s="7"/>
      <c r="S547" s="7"/>
      <c r="T547" s="7"/>
      <c r="U547" s="7"/>
      <c r="V547" s="7"/>
      <c r="W547" s="7"/>
      <c r="X547" s="7"/>
      <c r="Y547" s="7"/>
      <c r="Z547" s="7"/>
      <c r="AA547" s="7"/>
      <c r="AB547" s="7"/>
      <c r="AC547" s="7"/>
      <c r="AD547" s="7"/>
    </row>
    <row r="548" spans="1:30" s="4" customFormat="1">
      <c r="A548" s="7"/>
      <c r="B548" s="7"/>
      <c r="C548" s="7"/>
      <c r="D548" s="7"/>
      <c r="E548" s="7"/>
      <c r="F548" s="7"/>
      <c r="G548" s="7"/>
      <c r="H548" s="7"/>
      <c r="I548" s="7"/>
      <c r="J548" s="7"/>
      <c r="K548" s="7"/>
      <c r="L548" s="7"/>
      <c r="M548" s="7"/>
      <c r="N548" s="7"/>
      <c r="O548" s="87"/>
      <c r="P548" s="7"/>
      <c r="Q548" s="7"/>
      <c r="R548" s="7"/>
      <c r="S548" s="7"/>
      <c r="T548" s="7"/>
      <c r="U548" s="7"/>
      <c r="V548" s="7"/>
      <c r="W548" s="7"/>
      <c r="X548" s="7"/>
      <c r="Y548" s="7"/>
      <c r="Z548" s="7"/>
      <c r="AA548" s="7"/>
      <c r="AB548" s="7"/>
      <c r="AC548" s="7"/>
      <c r="AD548" s="7"/>
    </row>
    <row r="549" spans="1:30" s="4" customFormat="1">
      <c r="A549" s="7"/>
      <c r="B549" s="7"/>
      <c r="C549" s="7"/>
      <c r="D549" s="7"/>
      <c r="E549" s="7"/>
      <c r="F549" s="7"/>
      <c r="G549" s="7"/>
      <c r="H549" s="7"/>
      <c r="I549" s="7"/>
      <c r="J549" s="7"/>
      <c r="K549" s="7"/>
      <c r="L549" s="7"/>
      <c r="M549" s="7"/>
      <c r="N549" s="7"/>
      <c r="O549" s="87"/>
      <c r="P549" s="7"/>
      <c r="Q549" s="7"/>
      <c r="R549" s="7"/>
      <c r="S549" s="7"/>
      <c r="T549" s="7"/>
      <c r="U549" s="7"/>
      <c r="V549" s="7"/>
      <c r="W549" s="7"/>
      <c r="X549" s="7"/>
      <c r="Y549" s="7"/>
      <c r="Z549" s="7"/>
      <c r="AA549" s="7"/>
      <c r="AB549" s="7"/>
      <c r="AC549" s="7"/>
      <c r="AD549" s="7"/>
    </row>
    <row r="550" spans="1:30" s="4" customFormat="1">
      <c r="A550" s="7"/>
      <c r="B550" s="7"/>
      <c r="C550" s="7"/>
      <c r="D550" s="7"/>
      <c r="E550" s="7"/>
      <c r="F550" s="7"/>
      <c r="G550" s="7"/>
      <c r="H550" s="7"/>
      <c r="I550" s="7"/>
      <c r="J550" s="7"/>
      <c r="K550" s="7"/>
      <c r="L550" s="7"/>
      <c r="M550" s="7"/>
      <c r="N550" s="7"/>
      <c r="O550" s="87"/>
      <c r="P550" s="7"/>
      <c r="Q550" s="7"/>
      <c r="R550" s="7"/>
      <c r="S550" s="7"/>
      <c r="T550" s="7"/>
      <c r="U550" s="7"/>
      <c r="V550" s="7"/>
      <c r="W550" s="7"/>
      <c r="X550" s="7"/>
      <c r="Y550" s="7"/>
      <c r="Z550" s="7"/>
      <c r="AA550" s="7"/>
      <c r="AB550" s="7"/>
      <c r="AC550" s="7"/>
      <c r="AD550" s="7"/>
    </row>
    <row r="551" spans="1:30" s="4" customFormat="1">
      <c r="A551" s="7"/>
      <c r="B551" s="7"/>
      <c r="C551" s="7"/>
      <c r="D551" s="7"/>
      <c r="E551" s="7"/>
      <c r="F551" s="7"/>
      <c r="G551" s="7"/>
      <c r="H551" s="7"/>
      <c r="I551" s="7"/>
      <c r="J551" s="7"/>
      <c r="K551" s="7"/>
      <c r="L551" s="7"/>
      <c r="M551" s="7"/>
      <c r="N551" s="7"/>
      <c r="O551" s="87"/>
      <c r="P551" s="7"/>
      <c r="Q551" s="7"/>
      <c r="R551" s="7"/>
      <c r="S551" s="7"/>
      <c r="T551" s="7"/>
      <c r="U551" s="7"/>
      <c r="V551" s="7"/>
      <c r="W551" s="7"/>
      <c r="X551" s="7"/>
      <c r="Y551" s="7"/>
      <c r="Z551" s="7"/>
      <c r="AA551" s="7"/>
      <c r="AB551" s="7"/>
      <c r="AC551" s="7"/>
      <c r="AD551" s="7"/>
    </row>
    <row r="552" spans="1:30" s="4" customFormat="1">
      <c r="A552" s="7"/>
      <c r="B552" s="7"/>
      <c r="C552" s="7"/>
      <c r="D552" s="7"/>
      <c r="E552" s="7"/>
      <c r="F552" s="7"/>
      <c r="G552" s="7"/>
      <c r="H552" s="7"/>
      <c r="I552" s="7"/>
      <c r="J552" s="7"/>
      <c r="K552" s="7"/>
      <c r="L552" s="7"/>
      <c r="M552" s="7"/>
      <c r="N552" s="7"/>
      <c r="O552" s="87"/>
      <c r="P552" s="7"/>
      <c r="Q552" s="7"/>
      <c r="R552" s="7"/>
      <c r="S552" s="7"/>
      <c r="T552" s="7"/>
      <c r="U552" s="7"/>
      <c r="V552" s="7"/>
      <c r="W552" s="7"/>
      <c r="X552" s="7"/>
      <c r="Y552" s="7"/>
      <c r="Z552" s="7"/>
      <c r="AA552" s="7"/>
      <c r="AB552" s="7"/>
      <c r="AC552" s="7"/>
      <c r="AD552" s="7"/>
    </row>
    <row r="553" spans="1:30" s="4" customFormat="1">
      <c r="A553" s="7"/>
      <c r="B553" s="7"/>
      <c r="C553" s="7"/>
      <c r="D553" s="7"/>
      <c r="E553" s="7"/>
      <c r="F553" s="7"/>
      <c r="G553" s="7"/>
      <c r="H553" s="7"/>
      <c r="I553" s="7"/>
      <c r="J553" s="7"/>
      <c r="K553" s="7"/>
      <c r="L553" s="7"/>
      <c r="M553" s="7"/>
      <c r="N553" s="7"/>
      <c r="O553" s="87"/>
      <c r="P553" s="7"/>
      <c r="Q553" s="7"/>
      <c r="R553" s="7"/>
      <c r="S553" s="7"/>
      <c r="T553" s="7"/>
      <c r="U553" s="7"/>
      <c r="V553" s="7"/>
      <c r="W553" s="7"/>
      <c r="X553" s="7"/>
      <c r="Y553" s="7"/>
      <c r="Z553" s="7"/>
      <c r="AA553" s="7"/>
      <c r="AB553" s="7"/>
      <c r="AC553" s="7"/>
      <c r="AD553" s="7"/>
    </row>
    <row r="554" spans="1:30" s="4" customFormat="1">
      <c r="A554" s="7"/>
      <c r="B554" s="7"/>
      <c r="C554" s="7"/>
      <c r="D554" s="7"/>
      <c r="E554" s="7"/>
      <c r="F554" s="7"/>
      <c r="G554" s="7"/>
      <c r="H554" s="7"/>
      <c r="I554" s="7"/>
      <c r="J554" s="7"/>
      <c r="K554" s="7"/>
      <c r="L554" s="7"/>
      <c r="M554" s="7"/>
      <c r="N554" s="7"/>
      <c r="O554" s="87"/>
      <c r="P554" s="7"/>
      <c r="Q554" s="7"/>
      <c r="R554" s="7"/>
      <c r="S554" s="7"/>
      <c r="T554" s="7"/>
      <c r="U554" s="7"/>
      <c r="V554" s="7"/>
      <c r="W554" s="7"/>
      <c r="X554" s="7"/>
      <c r="Y554" s="7"/>
      <c r="Z554" s="7"/>
      <c r="AA554" s="7"/>
      <c r="AB554" s="7"/>
      <c r="AC554" s="7"/>
      <c r="AD554" s="7"/>
    </row>
    <row r="555" spans="1:30" s="4" customFormat="1">
      <c r="A555" s="7"/>
      <c r="B555" s="7"/>
      <c r="C555" s="7"/>
      <c r="D555" s="7"/>
      <c r="E555" s="7"/>
      <c r="F555" s="7"/>
      <c r="G555" s="7"/>
      <c r="H555" s="7"/>
      <c r="I555" s="7"/>
      <c r="J555" s="7"/>
      <c r="K555" s="7"/>
      <c r="L555" s="7"/>
      <c r="M555" s="7"/>
      <c r="N555" s="7"/>
      <c r="O555" s="87"/>
      <c r="P555" s="7"/>
      <c r="Q555" s="7"/>
      <c r="R555" s="7"/>
      <c r="S555" s="7"/>
      <c r="T555" s="7"/>
      <c r="U555" s="7"/>
      <c r="V555" s="7"/>
      <c r="W555" s="7"/>
      <c r="X555" s="7"/>
      <c r="Y555" s="7"/>
      <c r="Z555" s="7"/>
      <c r="AA555" s="7"/>
      <c r="AB555" s="7"/>
      <c r="AC555" s="7"/>
      <c r="AD555" s="7"/>
    </row>
    <row r="556" spans="1:30" s="4" customFormat="1">
      <c r="A556" s="7"/>
      <c r="B556" s="7"/>
      <c r="C556" s="7"/>
      <c r="D556" s="7"/>
      <c r="E556" s="7"/>
      <c r="F556" s="7"/>
      <c r="G556" s="7"/>
      <c r="H556" s="7"/>
      <c r="I556" s="7"/>
      <c r="J556" s="7"/>
      <c r="K556" s="7"/>
      <c r="L556" s="7"/>
      <c r="M556" s="7"/>
      <c r="N556" s="7"/>
      <c r="O556" s="87"/>
      <c r="P556" s="7"/>
      <c r="Q556" s="7"/>
      <c r="R556" s="7"/>
      <c r="S556" s="7"/>
      <c r="T556" s="7"/>
      <c r="U556" s="7"/>
      <c r="V556" s="7"/>
      <c r="W556" s="7"/>
      <c r="X556" s="7"/>
      <c r="Y556" s="7"/>
      <c r="Z556" s="7"/>
      <c r="AA556" s="7"/>
      <c r="AB556" s="7"/>
      <c r="AC556" s="7"/>
      <c r="AD556" s="7"/>
    </row>
    <row r="557" spans="1:30" s="4" customFormat="1">
      <c r="A557" s="7"/>
      <c r="B557" s="7"/>
      <c r="C557" s="7"/>
      <c r="D557" s="7"/>
      <c r="E557" s="7"/>
      <c r="F557" s="7"/>
      <c r="G557" s="7"/>
      <c r="H557" s="7"/>
      <c r="I557" s="7"/>
      <c r="J557" s="7"/>
      <c r="K557" s="7"/>
      <c r="L557" s="7"/>
      <c r="M557" s="7"/>
      <c r="N557" s="7"/>
      <c r="O557" s="87"/>
      <c r="P557" s="7"/>
      <c r="Q557" s="7"/>
      <c r="R557" s="7"/>
      <c r="S557" s="7"/>
      <c r="T557" s="7"/>
      <c r="U557" s="7"/>
      <c r="V557" s="7"/>
      <c r="W557" s="7"/>
      <c r="X557" s="7"/>
      <c r="Y557" s="7"/>
      <c r="Z557" s="7"/>
      <c r="AA557" s="7"/>
      <c r="AB557" s="7"/>
      <c r="AC557" s="7"/>
      <c r="AD557" s="7"/>
    </row>
    <row r="558" spans="1:30" s="4" customFormat="1">
      <c r="A558" s="7"/>
      <c r="B558" s="7"/>
      <c r="C558" s="7"/>
      <c r="D558" s="7"/>
      <c r="E558" s="7"/>
      <c r="F558" s="7"/>
      <c r="G558" s="7"/>
      <c r="H558" s="7"/>
      <c r="I558" s="7"/>
      <c r="J558" s="7"/>
      <c r="K558" s="7"/>
      <c r="L558" s="7"/>
      <c r="M558" s="7"/>
      <c r="N558" s="7"/>
      <c r="O558" s="87"/>
      <c r="P558" s="7"/>
      <c r="Q558" s="7"/>
      <c r="R558" s="7"/>
      <c r="S558" s="7"/>
      <c r="T558" s="7"/>
      <c r="U558" s="7"/>
      <c r="V558" s="7"/>
      <c r="W558" s="7"/>
      <c r="X558" s="7"/>
      <c r="Y558" s="7"/>
      <c r="Z558" s="7"/>
      <c r="AA558" s="7"/>
      <c r="AB558" s="7"/>
      <c r="AC558" s="7"/>
      <c r="AD558" s="7"/>
    </row>
    <row r="559" spans="1:30" s="4" customFormat="1">
      <c r="A559" s="7"/>
      <c r="B559" s="7"/>
      <c r="C559" s="7"/>
      <c r="D559" s="7"/>
      <c r="E559" s="7"/>
      <c r="F559" s="7"/>
      <c r="G559" s="7"/>
      <c r="H559" s="7"/>
      <c r="I559" s="7"/>
      <c r="J559" s="7"/>
      <c r="K559" s="7"/>
      <c r="L559" s="7"/>
      <c r="M559" s="7"/>
      <c r="N559" s="7"/>
      <c r="O559" s="87"/>
      <c r="P559" s="7"/>
      <c r="Q559" s="7"/>
      <c r="R559" s="7"/>
      <c r="S559" s="7"/>
      <c r="T559" s="7"/>
      <c r="U559" s="7"/>
      <c r="V559" s="7"/>
      <c r="W559" s="7"/>
      <c r="X559" s="7"/>
      <c r="Y559" s="7"/>
      <c r="Z559" s="7"/>
      <c r="AA559" s="7"/>
      <c r="AB559" s="7"/>
      <c r="AC559" s="7"/>
      <c r="AD559" s="7"/>
    </row>
    <row r="560" spans="1:30" s="4" customFormat="1">
      <c r="A560" s="7"/>
      <c r="B560" s="7"/>
      <c r="C560" s="7"/>
      <c r="D560" s="7"/>
      <c r="E560" s="7"/>
      <c r="F560" s="7"/>
      <c r="G560" s="7"/>
      <c r="H560" s="7"/>
      <c r="I560" s="7"/>
      <c r="J560" s="7"/>
      <c r="K560" s="7"/>
      <c r="L560" s="7"/>
      <c r="M560" s="7"/>
      <c r="N560" s="7"/>
      <c r="O560" s="87"/>
      <c r="P560" s="7"/>
      <c r="Q560" s="7"/>
      <c r="R560" s="7"/>
      <c r="S560" s="7"/>
      <c r="T560" s="7"/>
      <c r="U560" s="7"/>
      <c r="V560" s="7"/>
      <c r="W560" s="7"/>
      <c r="X560" s="7"/>
      <c r="Y560" s="7"/>
      <c r="Z560" s="7"/>
      <c r="AA560" s="7"/>
      <c r="AB560" s="7"/>
      <c r="AC560" s="7"/>
      <c r="AD560" s="7"/>
    </row>
    <row r="561" spans="1:30" s="4" customFormat="1">
      <c r="A561" s="7"/>
      <c r="B561" s="7"/>
      <c r="C561" s="7"/>
      <c r="D561" s="7"/>
      <c r="E561" s="7"/>
      <c r="F561" s="7"/>
      <c r="G561" s="7"/>
      <c r="H561" s="7"/>
      <c r="I561" s="7"/>
      <c r="J561" s="7"/>
      <c r="K561" s="7"/>
      <c r="L561" s="7"/>
      <c r="M561" s="7"/>
      <c r="N561" s="7"/>
      <c r="O561" s="87"/>
      <c r="P561" s="7"/>
      <c r="Q561" s="7"/>
      <c r="R561" s="7"/>
      <c r="S561" s="7"/>
      <c r="T561" s="7"/>
      <c r="U561" s="7"/>
      <c r="V561" s="7"/>
      <c r="W561" s="7"/>
      <c r="X561" s="7"/>
      <c r="Y561" s="7"/>
      <c r="Z561" s="7"/>
      <c r="AA561" s="7"/>
      <c r="AB561" s="7"/>
      <c r="AC561" s="7"/>
      <c r="AD561" s="7"/>
    </row>
    <row r="562" spans="1:30" s="4" customFormat="1">
      <c r="A562" s="7"/>
      <c r="B562" s="7"/>
      <c r="C562" s="7"/>
      <c r="D562" s="7"/>
      <c r="E562" s="7"/>
      <c r="F562" s="7"/>
      <c r="G562" s="7"/>
      <c r="H562" s="7"/>
      <c r="I562" s="7"/>
      <c r="J562" s="7"/>
      <c r="K562" s="7"/>
      <c r="L562" s="7"/>
      <c r="M562" s="7"/>
      <c r="N562" s="7"/>
      <c r="O562" s="87"/>
      <c r="P562" s="7"/>
      <c r="Q562" s="7"/>
      <c r="R562" s="7"/>
      <c r="S562" s="7"/>
      <c r="T562" s="7"/>
      <c r="U562" s="7"/>
      <c r="V562" s="7"/>
      <c r="W562" s="7"/>
      <c r="X562" s="7"/>
      <c r="Y562" s="7"/>
      <c r="Z562" s="7"/>
      <c r="AA562" s="7"/>
      <c r="AB562" s="7"/>
      <c r="AC562" s="7"/>
      <c r="AD562" s="7"/>
    </row>
    <row r="563" spans="1:30" s="4" customFormat="1">
      <c r="A563" s="7"/>
      <c r="B563" s="7"/>
      <c r="C563" s="7"/>
      <c r="D563" s="7"/>
      <c r="E563" s="7"/>
      <c r="F563" s="7"/>
      <c r="G563" s="7"/>
      <c r="H563" s="7"/>
      <c r="I563" s="7"/>
      <c r="J563" s="7"/>
      <c r="K563" s="7"/>
      <c r="L563" s="7"/>
      <c r="M563" s="7"/>
      <c r="N563" s="7"/>
      <c r="O563" s="87"/>
      <c r="P563" s="7"/>
      <c r="Q563" s="7"/>
      <c r="R563" s="7"/>
      <c r="S563" s="7"/>
      <c r="T563" s="7"/>
      <c r="U563" s="7"/>
      <c r="V563" s="7"/>
      <c r="W563" s="7"/>
      <c r="X563" s="7"/>
      <c r="Y563" s="7"/>
      <c r="Z563" s="7"/>
      <c r="AA563" s="7"/>
      <c r="AB563" s="7"/>
      <c r="AC563" s="7"/>
      <c r="AD563" s="7"/>
    </row>
    <row r="564" spans="1:30" s="4" customFormat="1">
      <c r="A564" s="7"/>
      <c r="B564" s="7"/>
      <c r="C564" s="7"/>
      <c r="D564" s="7"/>
      <c r="E564" s="7"/>
      <c r="F564" s="7"/>
      <c r="G564" s="7"/>
      <c r="H564" s="7"/>
      <c r="I564" s="7"/>
      <c r="J564" s="7"/>
      <c r="K564" s="7"/>
      <c r="L564" s="7"/>
      <c r="M564" s="7"/>
      <c r="N564" s="7"/>
      <c r="O564" s="87"/>
      <c r="P564" s="7"/>
      <c r="Q564" s="7"/>
      <c r="R564" s="7"/>
      <c r="S564" s="7"/>
      <c r="T564" s="7"/>
      <c r="U564" s="7"/>
      <c r="V564" s="7"/>
      <c r="W564" s="7"/>
      <c r="X564" s="7"/>
      <c r="Y564" s="7"/>
      <c r="Z564" s="7"/>
      <c r="AA564" s="7"/>
      <c r="AB564" s="7"/>
      <c r="AC564" s="7"/>
      <c r="AD564" s="7"/>
    </row>
    <row r="565" spans="1:30" s="4" customFormat="1">
      <c r="A565" s="7"/>
      <c r="B565" s="7"/>
      <c r="C565" s="7"/>
      <c r="D565" s="7"/>
      <c r="E565" s="7"/>
      <c r="F565" s="7"/>
      <c r="G565" s="7"/>
      <c r="H565" s="7"/>
      <c r="I565" s="7"/>
      <c r="J565" s="7"/>
      <c r="K565" s="7"/>
      <c r="L565" s="7"/>
      <c r="M565" s="7"/>
      <c r="N565" s="7"/>
      <c r="O565" s="87"/>
      <c r="P565" s="7"/>
      <c r="Q565" s="7"/>
      <c r="R565" s="7"/>
      <c r="S565" s="7"/>
      <c r="T565" s="7"/>
      <c r="U565" s="7"/>
      <c r="V565" s="7"/>
      <c r="W565" s="7"/>
      <c r="X565" s="7"/>
      <c r="Y565" s="7"/>
      <c r="Z565" s="7"/>
      <c r="AA565" s="7"/>
      <c r="AB565" s="7"/>
      <c r="AC565" s="7"/>
      <c r="AD565" s="7"/>
    </row>
    <row r="566" spans="1:30" s="4" customFormat="1">
      <c r="A566" s="7"/>
      <c r="B566" s="7"/>
      <c r="C566" s="7"/>
      <c r="D566" s="7"/>
      <c r="E566" s="7"/>
      <c r="F566" s="7"/>
      <c r="G566" s="7"/>
      <c r="H566" s="7"/>
      <c r="I566" s="7"/>
      <c r="J566" s="7"/>
      <c r="K566" s="7"/>
      <c r="L566" s="7"/>
      <c r="M566" s="7"/>
      <c r="N566" s="7"/>
      <c r="O566" s="87"/>
      <c r="P566" s="7"/>
      <c r="Q566" s="7"/>
      <c r="R566" s="7"/>
      <c r="S566" s="7"/>
      <c r="T566" s="7"/>
      <c r="U566" s="7"/>
      <c r="V566" s="7"/>
      <c r="W566" s="7"/>
      <c r="X566" s="7"/>
      <c r="Y566" s="7"/>
      <c r="Z566" s="7"/>
      <c r="AA566" s="7"/>
      <c r="AB566" s="7"/>
      <c r="AC566" s="7"/>
      <c r="AD566" s="7"/>
    </row>
    <row r="567" spans="1:30" s="4" customFormat="1">
      <c r="A567" s="7"/>
      <c r="B567" s="7"/>
      <c r="C567" s="7"/>
      <c r="D567" s="7"/>
      <c r="E567" s="7"/>
      <c r="F567" s="7"/>
      <c r="G567" s="7"/>
      <c r="H567" s="7"/>
      <c r="I567" s="7"/>
      <c r="J567" s="7"/>
      <c r="K567" s="7"/>
      <c r="L567" s="7"/>
      <c r="M567" s="7"/>
      <c r="N567" s="7"/>
      <c r="O567" s="87"/>
      <c r="P567" s="7"/>
      <c r="Q567" s="7"/>
      <c r="R567" s="7"/>
      <c r="S567" s="7"/>
      <c r="T567" s="7"/>
      <c r="U567" s="7"/>
      <c r="V567" s="7"/>
      <c r="W567" s="7"/>
      <c r="X567" s="7"/>
      <c r="Y567" s="7"/>
      <c r="Z567" s="7"/>
      <c r="AA567" s="7"/>
      <c r="AB567" s="7"/>
      <c r="AC567" s="7"/>
      <c r="AD567" s="7"/>
    </row>
    <row r="568" spans="1:30" s="4" customFormat="1">
      <c r="A568" s="7"/>
      <c r="B568" s="7"/>
      <c r="C568" s="7"/>
      <c r="D568" s="7"/>
      <c r="E568" s="7"/>
      <c r="F568" s="7"/>
      <c r="G568" s="7"/>
      <c r="H568" s="7"/>
      <c r="I568" s="7"/>
      <c r="J568" s="7"/>
      <c r="K568" s="7"/>
      <c r="L568" s="7"/>
      <c r="M568" s="7"/>
      <c r="N568" s="7"/>
      <c r="O568" s="87"/>
      <c r="P568" s="7"/>
      <c r="Q568" s="7"/>
      <c r="R568" s="7"/>
      <c r="S568" s="7"/>
      <c r="T568" s="7"/>
      <c r="U568" s="7"/>
      <c r="V568" s="7"/>
      <c r="W568" s="7"/>
      <c r="X568" s="7"/>
      <c r="Y568" s="7"/>
      <c r="Z568" s="7"/>
      <c r="AA568" s="7"/>
      <c r="AB568" s="7"/>
      <c r="AC568" s="7"/>
      <c r="AD568" s="7"/>
    </row>
    <row r="569" spans="1:30" s="4" customFormat="1">
      <c r="A569" s="7"/>
      <c r="B569" s="7"/>
      <c r="C569" s="7"/>
      <c r="D569" s="7"/>
      <c r="E569" s="7"/>
      <c r="F569" s="7"/>
      <c r="G569" s="7"/>
      <c r="H569" s="7"/>
      <c r="I569" s="7"/>
      <c r="J569" s="7"/>
      <c r="K569" s="7"/>
      <c r="L569" s="7"/>
      <c r="M569" s="7"/>
      <c r="N569" s="7"/>
      <c r="O569" s="87"/>
      <c r="P569" s="7"/>
      <c r="Q569" s="7"/>
      <c r="R569" s="7"/>
      <c r="S569" s="7"/>
      <c r="T569" s="7"/>
      <c r="U569" s="7"/>
      <c r="V569" s="7"/>
      <c r="W569" s="7"/>
      <c r="X569" s="7"/>
      <c r="Y569" s="7"/>
      <c r="Z569" s="7"/>
      <c r="AA569" s="7"/>
      <c r="AB569" s="7"/>
      <c r="AC569" s="7"/>
      <c r="AD569" s="7"/>
    </row>
    <row r="570" spans="1:30" s="4" customFormat="1">
      <c r="A570" s="7"/>
      <c r="B570" s="7"/>
      <c r="C570" s="7"/>
      <c r="D570" s="7"/>
      <c r="E570" s="7"/>
      <c r="F570" s="7"/>
      <c r="G570" s="7"/>
      <c r="H570" s="7"/>
      <c r="I570" s="7"/>
      <c r="J570" s="7"/>
      <c r="K570" s="7"/>
      <c r="L570" s="7"/>
      <c r="M570" s="7"/>
      <c r="N570" s="7"/>
      <c r="O570" s="87"/>
      <c r="P570" s="7"/>
      <c r="Q570" s="7"/>
      <c r="R570" s="7"/>
      <c r="S570" s="7"/>
      <c r="T570" s="7"/>
      <c r="U570" s="7"/>
      <c r="V570" s="7"/>
      <c r="W570" s="7"/>
      <c r="X570" s="7"/>
      <c r="Y570" s="7"/>
      <c r="Z570" s="7"/>
      <c r="AA570" s="7"/>
      <c r="AB570" s="7"/>
      <c r="AC570" s="7"/>
      <c r="AD570" s="7"/>
    </row>
    <row r="571" spans="1:30" s="4" customFormat="1">
      <c r="A571" s="7"/>
      <c r="B571" s="7"/>
      <c r="C571" s="7"/>
      <c r="D571" s="7"/>
      <c r="E571" s="7"/>
      <c r="F571" s="7"/>
      <c r="G571" s="7"/>
      <c r="H571" s="7"/>
      <c r="I571" s="7"/>
      <c r="J571" s="7"/>
      <c r="K571" s="7"/>
      <c r="L571" s="7"/>
      <c r="M571" s="7"/>
      <c r="N571" s="7"/>
      <c r="O571" s="87"/>
      <c r="P571" s="7"/>
      <c r="Q571" s="7"/>
      <c r="R571" s="7"/>
      <c r="S571" s="7"/>
      <c r="T571" s="7"/>
      <c r="U571" s="7"/>
      <c r="V571" s="7"/>
      <c r="W571" s="7"/>
      <c r="X571" s="7"/>
      <c r="Y571" s="7"/>
      <c r="Z571" s="7"/>
      <c r="AA571" s="7"/>
      <c r="AB571" s="7"/>
      <c r="AC571" s="7"/>
      <c r="AD571" s="7"/>
    </row>
    <row r="572" spans="1:30" s="4" customFormat="1">
      <c r="A572" s="7"/>
      <c r="B572" s="7"/>
      <c r="C572" s="7"/>
      <c r="D572" s="7"/>
      <c r="E572" s="7"/>
      <c r="F572" s="7"/>
      <c r="G572" s="7"/>
      <c r="H572" s="7"/>
      <c r="I572" s="7"/>
      <c r="J572" s="7"/>
      <c r="K572" s="7"/>
      <c r="L572" s="7"/>
      <c r="M572" s="7"/>
      <c r="N572" s="7"/>
      <c r="O572" s="87"/>
      <c r="P572" s="7"/>
      <c r="Q572" s="7"/>
      <c r="R572" s="7"/>
      <c r="S572" s="7"/>
      <c r="T572" s="7"/>
      <c r="U572" s="7"/>
      <c r="V572" s="7"/>
      <c r="W572" s="7"/>
      <c r="X572" s="7"/>
      <c r="Y572" s="7"/>
      <c r="Z572" s="7"/>
      <c r="AA572" s="7"/>
      <c r="AB572" s="7"/>
      <c r="AC572" s="7"/>
      <c r="AD572" s="7"/>
    </row>
    <row r="573" spans="1:30" s="4" customFormat="1">
      <c r="A573" s="7"/>
      <c r="B573" s="7"/>
      <c r="C573" s="7"/>
      <c r="D573" s="7"/>
      <c r="E573" s="7"/>
      <c r="F573" s="7"/>
      <c r="G573" s="7"/>
      <c r="H573" s="7"/>
      <c r="I573" s="7"/>
      <c r="J573" s="7"/>
      <c r="K573" s="7"/>
      <c r="L573" s="7"/>
      <c r="M573" s="7"/>
      <c r="N573" s="7"/>
      <c r="O573" s="87"/>
      <c r="P573" s="7"/>
      <c r="Q573" s="7"/>
      <c r="R573" s="7"/>
      <c r="S573" s="7"/>
      <c r="T573" s="7"/>
      <c r="U573" s="7"/>
      <c r="V573" s="7"/>
      <c r="W573" s="7"/>
      <c r="X573" s="7"/>
      <c r="Y573" s="7"/>
      <c r="Z573" s="7"/>
      <c r="AA573" s="7"/>
      <c r="AB573" s="7"/>
      <c r="AC573" s="7"/>
      <c r="AD573" s="7"/>
    </row>
    <row r="574" spans="1:30" s="4" customFormat="1">
      <c r="A574" s="7"/>
      <c r="B574" s="7"/>
      <c r="C574" s="7"/>
      <c r="D574" s="7"/>
      <c r="E574" s="7"/>
      <c r="F574" s="7"/>
      <c r="G574" s="7"/>
      <c r="H574" s="7"/>
      <c r="I574" s="7"/>
      <c r="J574" s="7"/>
      <c r="K574" s="7"/>
      <c r="L574" s="7"/>
      <c r="M574" s="7"/>
      <c r="N574" s="7"/>
      <c r="O574" s="87"/>
      <c r="P574" s="7"/>
      <c r="Q574" s="7"/>
      <c r="R574" s="7"/>
      <c r="S574" s="7"/>
      <c r="T574" s="7"/>
      <c r="U574" s="7"/>
      <c r="V574" s="7"/>
      <c r="W574" s="7"/>
      <c r="X574" s="7"/>
      <c r="Y574" s="7"/>
      <c r="Z574" s="7"/>
      <c r="AA574" s="7"/>
      <c r="AB574" s="7"/>
      <c r="AC574" s="7"/>
      <c r="AD574" s="7"/>
    </row>
    <row r="575" spans="1:30" s="4" customFormat="1">
      <c r="A575" s="7"/>
      <c r="B575" s="7"/>
      <c r="C575" s="7"/>
      <c r="D575" s="7"/>
      <c r="E575" s="7"/>
      <c r="F575" s="7"/>
      <c r="G575" s="7"/>
      <c r="H575" s="7"/>
      <c r="I575" s="7"/>
      <c r="J575" s="7"/>
      <c r="K575" s="7"/>
      <c r="L575" s="7"/>
      <c r="M575" s="7"/>
      <c r="N575" s="7"/>
      <c r="O575" s="87"/>
      <c r="P575" s="7"/>
      <c r="Q575" s="7"/>
      <c r="R575" s="7"/>
      <c r="S575" s="7"/>
      <c r="T575" s="7"/>
      <c r="U575" s="7"/>
      <c r="V575" s="7"/>
      <c r="W575" s="7"/>
      <c r="X575" s="7"/>
      <c r="Y575" s="7"/>
      <c r="Z575" s="7"/>
      <c r="AA575" s="7"/>
      <c r="AB575" s="7"/>
      <c r="AC575" s="7"/>
      <c r="AD575" s="7"/>
    </row>
    <row r="576" spans="1:30" s="4" customFormat="1">
      <c r="A576" s="7"/>
      <c r="B576" s="7"/>
      <c r="C576" s="7"/>
      <c r="D576" s="7"/>
      <c r="E576" s="7"/>
      <c r="F576" s="7"/>
      <c r="G576" s="7"/>
      <c r="H576" s="7"/>
      <c r="I576" s="7"/>
      <c r="J576" s="7"/>
      <c r="K576" s="7"/>
      <c r="L576" s="7"/>
      <c r="M576" s="7"/>
      <c r="N576" s="7"/>
      <c r="O576" s="87"/>
      <c r="P576" s="7"/>
      <c r="Q576" s="7"/>
      <c r="R576" s="7"/>
      <c r="S576" s="7"/>
      <c r="T576" s="7"/>
      <c r="U576" s="7"/>
      <c r="V576" s="7"/>
      <c r="W576" s="7"/>
      <c r="X576" s="7"/>
      <c r="Y576" s="7"/>
      <c r="Z576" s="7"/>
      <c r="AA576" s="7"/>
      <c r="AB576" s="7"/>
      <c r="AC576" s="7"/>
      <c r="AD576" s="7"/>
    </row>
    <row r="577" spans="1:30" s="4" customFormat="1">
      <c r="A577" s="7"/>
      <c r="B577" s="7"/>
      <c r="C577" s="7"/>
      <c r="D577" s="7"/>
      <c r="E577" s="7"/>
      <c r="F577" s="7"/>
      <c r="G577" s="7"/>
      <c r="H577" s="7"/>
      <c r="I577" s="7"/>
      <c r="J577" s="7"/>
      <c r="K577" s="7"/>
      <c r="L577" s="7"/>
      <c r="M577" s="7"/>
      <c r="N577" s="7"/>
      <c r="O577" s="87"/>
      <c r="P577" s="7"/>
      <c r="Q577" s="7"/>
      <c r="R577" s="7"/>
      <c r="S577" s="7"/>
      <c r="T577" s="7"/>
      <c r="U577" s="7"/>
      <c r="V577" s="7"/>
      <c r="W577" s="7"/>
      <c r="X577" s="7"/>
      <c r="Y577" s="7"/>
      <c r="Z577" s="7"/>
      <c r="AA577" s="7"/>
      <c r="AB577" s="7"/>
      <c r="AC577" s="7"/>
      <c r="AD577" s="7"/>
    </row>
    <row r="578" spans="1:30" s="4" customFormat="1">
      <c r="A578" s="7"/>
      <c r="B578" s="7"/>
      <c r="C578" s="7"/>
      <c r="D578" s="7"/>
      <c r="E578" s="7"/>
      <c r="F578" s="7"/>
      <c r="G578" s="7"/>
      <c r="H578" s="7"/>
      <c r="I578" s="7"/>
      <c r="J578" s="7"/>
      <c r="K578" s="7"/>
      <c r="L578" s="7"/>
      <c r="M578" s="7"/>
      <c r="N578" s="7"/>
      <c r="O578" s="87"/>
      <c r="P578" s="7"/>
      <c r="Q578" s="7"/>
      <c r="R578" s="7"/>
      <c r="S578" s="7"/>
      <c r="T578" s="7"/>
      <c r="U578" s="7"/>
      <c r="V578" s="7"/>
      <c r="W578" s="7"/>
      <c r="X578" s="7"/>
      <c r="Y578" s="7"/>
      <c r="Z578" s="7"/>
      <c r="AA578" s="7"/>
      <c r="AB578" s="7"/>
      <c r="AC578" s="7"/>
      <c r="AD578" s="7"/>
    </row>
    <row r="579" spans="1:30" s="4" customFormat="1">
      <c r="A579" s="7"/>
      <c r="B579" s="7"/>
      <c r="C579" s="7"/>
      <c r="D579" s="7"/>
      <c r="E579" s="7"/>
      <c r="F579" s="7"/>
      <c r="G579" s="7"/>
      <c r="H579" s="7"/>
      <c r="I579" s="7"/>
      <c r="J579" s="7"/>
      <c r="K579" s="7"/>
      <c r="L579" s="7"/>
      <c r="M579" s="7"/>
      <c r="N579" s="7"/>
      <c r="O579" s="87"/>
      <c r="P579" s="7"/>
      <c r="Q579" s="7"/>
      <c r="R579" s="7"/>
      <c r="S579" s="7"/>
      <c r="T579" s="7"/>
      <c r="U579" s="7"/>
      <c r="V579" s="7"/>
      <c r="W579" s="7"/>
      <c r="X579" s="7"/>
      <c r="Y579" s="7"/>
      <c r="Z579" s="7"/>
      <c r="AA579" s="7"/>
      <c r="AB579" s="7"/>
      <c r="AC579" s="7"/>
      <c r="AD579" s="7"/>
    </row>
    <row r="580" spans="1:30" s="4" customFormat="1">
      <c r="A580" s="7"/>
      <c r="B580" s="7"/>
      <c r="C580" s="7"/>
      <c r="D580" s="7"/>
      <c r="E580" s="7"/>
      <c r="F580" s="7"/>
      <c r="G580" s="7"/>
      <c r="H580" s="7"/>
      <c r="I580" s="7"/>
      <c r="J580" s="7"/>
      <c r="K580" s="7"/>
      <c r="L580" s="7"/>
      <c r="M580" s="7"/>
      <c r="N580" s="7"/>
      <c r="O580" s="87"/>
      <c r="P580" s="7"/>
      <c r="Q580" s="7"/>
      <c r="R580" s="7"/>
      <c r="S580" s="7"/>
      <c r="T580" s="7"/>
      <c r="U580" s="7"/>
      <c r="V580" s="7"/>
      <c r="W580" s="7"/>
      <c r="X580" s="7"/>
      <c r="Y580" s="7"/>
      <c r="Z580" s="7"/>
      <c r="AA580" s="7"/>
      <c r="AB580" s="7"/>
      <c r="AC580" s="7"/>
      <c r="AD580" s="7"/>
    </row>
    <row r="581" spans="1:30" s="4" customFormat="1">
      <c r="A581" s="7"/>
      <c r="B581" s="7"/>
      <c r="C581" s="7"/>
      <c r="D581" s="7"/>
      <c r="E581" s="7"/>
      <c r="F581" s="7"/>
      <c r="G581" s="7"/>
      <c r="H581" s="7"/>
      <c r="I581" s="7"/>
      <c r="J581" s="7"/>
      <c r="K581" s="7"/>
      <c r="L581" s="7"/>
      <c r="M581" s="7"/>
      <c r="N581" s="7"/>
      <c r="O581" s="87"/>
      <c r="P581" s="7"/>
      <c r="Q581" s="7"/>
      <c r="R581" s="7"/>
      <c r="S581" s="7"/>
      <c r="T581" s="7"/>
      <c r="U581" s="7"/>
      <c r="V581" s="7"/>
      <c r="W581" s="7"/>
      <c r="X581" s="7"/>
      <c r="Y581" s="7"/>
      <c r="Z581" s="7"/>
      <c r="AA581" s="7"/>
      <c r="AB581" s="7"/>
      <c r="AC581" s="7"/>
      <c r="AD581" s="7"/>
    </row>
    <row r="582" spans="1:30" s="4" customFormat="1">
      <c r="A582" s="7"/>
      <c r="B582" s="7"/>
      <c r="C582" s="7"/>
      <c r="D582" s="7"/>
      <c r="E582" s="7"/>
      <c r="F582" s="7"/>
      <c r="G582" s="7"/>
      <c r="H582" s="7"/>
      <c r="I582" s="7"/>
      <c r="J582" s="7"/>
      <c r="K582" s="7"/>
      <c r="L582" s="7"/>
      <c r="M582" s="7"/>
      <c r="N582" s="7"/>
      <c r="O582" s="87"/>
      <c r="P582" s="7"/>
      <c r="Q582" s="7"/>
      <c r="R582" s="7"/>
      <c r="S582" s="7"/>
      <c r="T582" s="7"/>
      <c r="U582" s="7"/>
      <c r="V582" s="7"/>
      <c r="W582" s="7"/>
      <c r="X582" s="7"/>
      <c r="Y582" s="7"/>
      <c r="Z582" s="7"/>
      <c r="AA582" s="7"/>
      <c r="AB582" s="7"/>
      <c r="AC582" s="7"/>
      <c r="AD582" s="7"/>
    </row>
    <row r="583" spans="1:30" s="4" customFormat="1">
      <c r="A583" s="7"/>
      <c r="B583" s="7"/>
      <c r="C583" s="7"/>
      <c r="D583" s="7"/>
      <c r="E583" s="7"/>
      <c r="F583" s="7"/>
      <c r="G583" s="7"/>
      <c r="H583" s="7"/>
      <c r="I583" s="7"/>
      <c r="J583" s="7"/>
      <c r="K583" s="7"/>
      <c r="L583" s="7"/>
      <c r="M583" s="7"/>
      <c r="N583" s="7"/>
      <c r="O583" s="87"/>
      <c r="P583" s="7"/>
      <c r="Q583" s="7"/>
      <c r="R583" s="7"/>
      <c r="S583" s="7"/>
      <c r="T583" s="7"/>
      <c r="U583" s="7"/>
      <c r="V583" s="7"/>
      <c r="W583" s="7"/>
      <c r="X583" s="7"/>
      <c r="Y583" s="7"/>
      <c r="Z583" s="7"/>
      <c r="AA583" s="7"/>
      <c r="AB583" s="7"/>
      <c r="AC583" s="7"/>
      <c r="AD583" s="7"/>
    </row>
    <row r="584" spans="1:30" s="4" customFormat="1">
      <c r="A584" s="7"/>
      <c r="B584" s="7"/>
      <c r="C584" s="7"/>
      <c r="D584" s="7"/>
      <c r="E584" s="7"/>
      <c r="F584" s="7"/>
      <c r="G584" s="7"/>
      <c r="H584" s="7"/>
      <c r="I584" s="7"/>
      <c r="J584" s="7"/>
      <c r="K584" s="7"/>
      <c r="L584" s="7"/>
      <c r="M584" s="7"/>
      <c r="N584" s="7"/>
      <c r="O584" s="87"/>
      <c r="P584" s="7"/>
      <c r="Q584" s="7"/>
      <c r="R584" s="7"/>
      <c r="S584" s="7"/>
      <c r="T584" s="7"/>
      <c r="U584" s="7"/>
      <c r="V584" s="7"/>
      <c r="W584" s="7"/>
      <c r="X584" s="7"/>
      <c r="Y584" s="7"/>
      <c r="Z584" s="7"/>
      <c r="AA584" s="7"/>
      <c r="AB584" s="7"/>
      <c r="AC584" s="7"/>
      <c r="AD584" s="7"/>
    </row>
    <row r="585" spans="1:30" s="4" customFormat="1">
      <c r="A585" s="7"/>
      <c r="B585" s="7"/>
      <c r="C585" s="7"/>
      <c r="D585" s="7"/>
      <c r="E585" s="7"/>
      <c r="F585" s="7"/>
      <c r="G585" s="7"/>
      <c r="H585" s="7"/>
      <c r="I585" s="7"/>
      <c r="J585" s="7"/>
      <c r="K585" s="7"/>
      <c r="L585" s="7"/>
      <c r="M585" s="7"/>
      <c r="N585" s="7"/>
      <c r="O585" s="87"/>
      <c r="P585" s="7"/>
      <c r="Q585" s="7"/>
      <c r="R585" s="7"/>
      <c r="S585" s="7"/>
      <c r="T585" s="7"/>
      <c r="U585" s="7"/>
      <c r="V585" s="7"/>
      <c r="W585" s="7"/>
      <c r="X585" s="7"/>
      <c r="Y585" s="7"/>
      <c r="Z585" s="7"/>
      <c r="AA585" s="7"/>
      <c r="AB585" s="7"/>
      <c r="AC585" s="7"/>
      <c r="AD585" s="7"/>
    </row>
    <row r="586" spans="1:30" s="4" customFormat="1">
      <c r="A586" s="7"/>
      <c r="B586" s="7"/>
      <c r="C586" s="7"/>
      <c r="D586" s="7"/>
      <c r="E586" s="7"/>
      <c r="F586" s="7"/>
      <c r="G586" s="7"/>
      <c r="H586" s="7"/>
      <c r="I586" s="7"/>
      <c r="J586" s="7"/>
      <c r="K586" s="7"/>
      <c r="L586" s="7"/>
      <c r="M586" s="7"/>
      <c r="N586" s="7"/>
      <c r="O586" s="87"/>
      <c r="P586" s="7"/>
      <c r="Q586" s="7"/>
      <c r="R586" s="7"/>
      <c r="S586" s="7"/>
      <c r="T586" s="7"/>
      <c r="U586" s="7"/>
      <c r="V586" s="7"/>
      <c r="W586" s="7"/>
      <c r="X586" s="7"/>
      <c r="Y586" s="7"/>
      <c r="Z586" s="7"/>
      <c r="AA586" s="7"/>
      <c r="AB586" s="7"/>
      <c r="AC586" s="7"/>
      <c r="AD586" s="7"/>
    </row>
    <row r="587" spans="1:30" s="4" customFormat="1">
      <c r="A587" s="7"/>
      <c r="B587" s="7"/>
      <c r="C587" s="7"/>
      <c r="D587" s="7"/>
      <c r="E587" s="7"/>
      <c r="F587" s="7"/>
      <c r="G587" s="7"/>
      <c r="H587" s="7"/>
      <c r="I587" s="7"/>
      <c r="J587" s="7"/>
      <c r="K587" s="7"/>
      <c r="L587" s="7"/>
      <c r="M587" s="7"/>
      <c r="N587" s="7"/>
      <c r="O587" s="87"/>
      <c r="P587" s="7"/>
      <c r="Q587" s="7"/>
      <c r="R587" s="7"/>
      <c r="S587" s="7"/>
      <c r="T587" s="7"/>
      <c r="U587" s="7"/>
      <c r="V587" s="7"/>
      <c r="W587" s="7"/>
      <c r="X587" s="7"/>
      <c r="Y587" s="7"/>
      <c r="Z587" s="7"/>
      <c r="AA587" s="7"/>
      <c r="AB587" s="7"/>
      <c r="AC587" s="7"/>
      <c r="AD587" s="7"/>
    </row>
    <row r="588" spans="1:30" s="4" customFormat="1">
      <c r="A588" s="7"/>
      <c r="B588" s="7"/>
      <c r="C588" s="7"/>
      <c r="D588" s="7"/>
      <c r="E588" s="7"/>
      <c r="F588" s="7"/>
      <c r="G588" s="7"/>
      <c r="H588" s="7"/>
      <c r="I588" s="7"/>
      <c r="J588" s="7"/>
      <c r="K588" s="7"/>
      <c r="L588" s="7"/>
      <c r="M588" s="7"/>
      <c r="N588" s="7"/>
      <c r="O588" s="87"/>
      <c r="P588" s="7"/>
      <c r="Q588" s="7"/>
      <c r="R588" s="7"/>
      <c r="S588" s="7"/>
      <c r="T588" s="7"/>
      <c r="U588" s="7"/>
      <c r="V588" s="7"/>
      <c r="W588" s="7"/>
      <c r="X588" s="7"/>
      <c r="Y588" s="7"/>
      <c r="Z588" s="7"/>
      <c r="AA588" s="7"/>
      <c r="AB588" s="7"/>
      <c r="AC588" s="7"/>
      <c r="AD588" s="7"/>
    </row>
    <row r="589" spans="1:30" s="4" customFormat="1">
      <c r="A589" s="7"/>
      <c r="B589" s="7"/>
      <c r="C589" s="7"/>
      <c r="D589" s="7"/>
      <c r="E589" s="7"/>
      <c r="F589" s="7"/>
      <c r="G589" s="7"/>
      <c r="H589" s="7"/>
      <c r="I589" s="7"/>
      <c r="J589" s="7"/>
      <c r="K589" s="7"/>
      <c r="L589" s="7"/>
      <c r="M589" s="7"/>
      <c r="N589" s="7"/>
      <c r="O589" s="87"/>
      <c r="P589" s="7"/>
      <c r="Q589" s="7"/>
      <c r="R589" s="7"/>
      <c r="S589" s="7"/>
      <c r="T589" s="7"/>
      <c r="U589" s="7"/>
      <c r="V589" s="7"/>
      <c r="W589" s="7"/>
      <c r="X589" s="7"/>
      <c r="Y589" s="7"/>
      <c r="Z589" s="7"/>
      <c r="AA589" s="7"/>
      <c r="AB589" s="7"/>
      <c r="AC589" s="7"/>
      <c r="AD589" s="7"/>
    </row>
    <row r="590" spans="1:30" s="4" customFormat="1">
      <c r="A590" s="7"/>
      <c r="B590" s="7"/>
      <c r="C590" s="7"/>
      <c r="D590" s="7"/>
      <c r="E590" s="7"/>
      <c r="F590" s="7"/>
      <c r="G590" s="7"/>
      <c r="H590" s="7"/>
      <c r="I590" s="7"/>
      <c r="J590" s="7"/>
      <c r="K590" s="7"/>
      <c r="L590" s="7"/>
      <c r="M590" s="7"/>
      <c r="N590" s="7"/>
      <c r="O590" s="87"/>
      <c r="P590" s="7"/>
      <c r="Q590" s="7"/>
      <c r="R590" s="7"/>
      <c r="S590" s="7"/>
      <c r="T590" s="7"/>
      <c r="U590" s="7"/>
      <c r="V590" s="7"/>
      <c r="W590" s="7"/>
      <c r="X590" s="7"/>
      <c r="Y590" s="7"/>
      <c r="Z590" s="7"/>
      <c r="AA590" s="7"/>
      <c r="AB590" s="7"/>
      <c r="AC590" s="7"/>
      <c r="AD590" s="7"/>
    </row>
    <row r="591" spans="1:30" s="4" customFormat="1">
      <c r="A591" s="7"/>
      <c r="B591" s="7"/>
      <c r="C591" s="7"/>
      <c r="D591" s="7"/>
      <c r="E591" s="7"/>
      <c r="F591" s="7"/>
      <c r="G591" s="7"/>
      <c r="H591" s="7"/>
      <c r="I591" s="7"/>
      <c r="J591" s="7"/>
      <c r="K591" s="7"/>
      <c r="L591" s="7"/>
      <c r="M591" s="7"/>
      <c r="N591" s="7"/>
      <c r="O591" s="87"/>
      <c r="P591" s="7"/>
      <c r="Q591" s="7"/>
      <c r="R591" s="7"/>
      <c r="S591" s="7"/>
      <c r="T591" s="7"/>
      <c r="U591" s="7"/>
      <c r="V591" s="7"/>
      <c r="W591" s="7"/>
      <c r="X591" s="7"/>
      <c r="Y591" s="7"/>
      <c r="Z591" s="7"/>
      <c r="AA591" s="7"/>
      <c r="AB591" s="7"/>
      <c r="AC591" s="7"/>
      <c r="AD591" s="7"/>
    </row>
    <row r="592" spans="1:30" s="4" customFormat="1">
      <c r="A592" s="7"/>
      <c r="B592" s="7"/>
      <c r="C592" s="7"/>
      <c r="D592" s="7"/>
      <c r="E592" s="7"/>
      <c r="F592" s="7"/>
      <c r="G592" s="7"/>
      <c r="H592" s="7"/>
      <c r="I592" s="7"/>
      <c r="J592" s="7"/>
      <c r="K592" s="7"/>
      <c r="L592" s="7"/>
      <c r="M592" s="7"/>
      <c r="N592" s="7"/>
      <c r="O592" s="87"/>
      <c r="P592" s="7"/>
      <c r="Q592" s="7"/>
      <c r="R592" s="7"/>
      <c r="S592" s="7"/>
      <c r="T592" s="7"/>
      <c r="U592" s="7"/>
      <c r="V592" s="7"/>
      <c r="W592" s="7"/>
      <c r="X592" s="7"/>
      <c r="Y592" s="7"/>
      <c r="Z592" s="7"/>
      <c r="AA592" s="7"/>
      <c r="AB592" s="7"/>
      <c r="AC592" s="7"/>
      <c r="AD592" s="7"/>
    </row>
    <row r="593" spans="1:30" s="4" customFormat="1">
      <c r="A593" s="7"/>
      <c r="B593" s="7"/>
      <c r="C593" s="7"/>
      <c r="D593" s="7"/>
      <c r="E593" s="7"/>
      <c r="F593" s="7"/>
      <c r="G593" s="7"/>
      <c r="H593" s="7"/>
      <c r="I593" s="7"/>
      <c r="J593" s="7"/>
      <c r="K593" s="7"/>
      <c r="L593" s="7"/>
      <c r="M593" s="7"/>
      <c r="N593" s="7"/>
      <c r="O593" s="87"/>
      <c r="P593" s="7"/>
      <c r="Q593" s="7"/>
      <c r="R593" s="7"/>
      <c r="S593" s="7"/>
      <c r="T593" s="7"/>
      <c r="U593" s="7"/>
      <c r="V593" s="7"/>
      <c r="W593" s="7"/>
      <c r="X593" s="7"/>
      <c r="Y593" s="7"/>
      <c r="Z593" s="7"/>
      <c r="AA593" s="7"/>
      <c r="AB593" s="7"/>
      <c r="AC593" s="7"/>
      <c r="AD593" s="7"/>
    </row>
    <row r="594" spans="1:30" s="4" customFormat="1">
      <c r="A594" s="7"/>
      <c r="B594" s="7"/>
      <c r="C594" s="7"/>
      <c r="D594" s="7"/>
      <c r="E594" s="7"/>
      <c r="F594" s="7"/>
      <c r="G594" s="7"/>
      <c r="H594" s="7"/>
      <c r="I594" s="7"/>
      <c r="J594" s="7"/>
      <c r="K594" s="7"/>
      <c r="L594" s="7"/>
      <c r="M594" s="7"/>
      <c r="N594" s="7"/>
      <c r="O594" s="87"/>
      <c r="P594" s="7"/>
      <c r="Q594" s="7"/>
      <c r="R594" s="7"/>
      <c r="S594" s="7"/>
      <c r="T594" s="7"/>
      <c r="U594" s="7"/>
      <c r="V594" s="7"/>
      <c r="W594" s="7"/>
      <c r="X594" s="7"/>
      <c r="Y594" s="7"/>
      <c r="Z594" s="7"/>
      <c r="AA594" s="7"/>
      <c r="AB594" s="7"/>
      <c r="AC594" s="7"/>
      <c r="AD594" s="7"/>
    </row>
    <row r="595" spans="1:30" s="4" customFormat="1">
      <c r="A595" s="7"/>
      <c r="B595" s="7"/>
      <c r="C595" s="7"/>
      <c r="D595" s="7"/>
      <c r="E595" s="7"/>
      <c r="F595" s="7"/>
      <c r="G595" s="7"/>
      <c r="H595" s="7"/>
      <c r="I595" s="7"/>
      <c r="J595" s="7"/>
      <c r="K595" s="7"/>
      <c r="L595" s="7"/>
      <c r="M595" s="7"/>
      <c r="N595" s="7"/>
      <c r="O595" s="87"/>
      <c r="P595" s="7"/>
      <c r="Q595" s="7"/>
      <c r="R595" s="7"/>
      <c r="S595" s="7"/>
      <c r="T595" s="7"/>
      <c r="U595" s="7"/>
      <c r="V595" s="7"/>
      <c r="W595" s="7"/>
      <c r="X595" s="7"/>
      <c r="Y595" s="7"/>
      <c r="Z595" s="7"/>
      <c r="AA595" s="7"/>
      <c r="AB595" s="7"/>
      <c r="AC595" s="7"/>
      <c r="AD595" s="7"/>
    </row>
    <row r="596" spans="1:30" s="4" customFormat="1">
      <c r="A596" s="7"/>
      <c r="B596" s="7"/>
      <c r="C596" s="7"/>
      <c r="D596" s="7"/>
      <c r="E596" s="7"/>
      <c r="F596" s="7"/>
      <c r="G596" s="7"/>
      <c r="H596" s="7"/>
      <c r="I596" s="7"/>
      <c r="J596" s="7"/>
      <c r="K596" s="7"/>
      <c r="L596" s="7"/>
      <c r="M596" s="7"/>
      <c r="N596" s="7"/>
      <c r="O596" s="87"/>
      <c r="P596" s="7"/>
      <c r="Q596" s="7"/>
      <c r="R596" s="7"/>
      <c r="S596" s="7"/>
      <c r="T596" s="7"/>
      <c r="U596" s="7"/>
      <c r="V596" s="7"/>
      <c r="W596" s="7"/>
      <c r="X596" s="7"/>
      <c r="Y596" s="7"/>
      <c r="Z596" s="7"/>
      <c r="AA596" s="7"/>
      <c r="AB596" s="7"/>
      <c r="AC596" s="7"/>
      <c r="AD596" s="7"/>
    </row>
    <row r="597" spans="1:30" s="4" customFormat="1">
      <c r="A597" s="7"/>
      <c r="B597" s="7"/>
      <c r="C597" s="7"/>
      <c r="D597" s="7"/>
      <c r="E597" s="7"/>
      <c r="F597" s="7"/>
      <c r="G597" s="7"/>
      <c r="H597" s="7"/>
      <c r="I597" s="7"/>
      <c r="J597" s="7"/>
      <c r="K597" s="7"/>
      <c r="L597" s="7"/>
      <c r="M597" s="7"/>
      <c r="N597" s="7"/>
      <c r="O597" s="87"/>
      <c r="P597" s="7"/>
      <c r="Q597" s="7"/>
      <c r="R597" s="7"/>
      <c r="S597" s="7"/>
      <c r="T597" s="7"/>
      <c r="U597" s="7"/>
      <c r="V597" s="7"/>
      <c r="W597" s="7"/>
      <c r="X597" s="7"/>
      <c r="Y597" s="7"/>
      <c r="Z597" s="7"/>
      <c r="AA597" s="7"/>
      <c r="AB597" s="7"/>
      <c r="AC597" s="7"/>
      <c r="AD597" s="7"/>
    </row>
    <row r="598" spans="1:30" s="4" customFormat="1">
      <c r="A598" s="7"/>
      <c r="B598" s="7"/>
      <c r="C598" s="7"/>
      <c r="D598" s="7"/>
      <c r="E598" s="7"/>
      <c r="F598" s="7"/>
      <c r="G598" s="7"/>
      <c r="H598" s="7"/>
      <c r="I598" s="7"/>
      <c r="J598" s="7"/>
      <c r="K598" s="7"/>
      <c r="L598" s="7"/>
      <c r="M598" s="7"/>
      <c r="N598" s="7"/>
      <c r="O598" s="87"/>
      <c r="P598" s="7"/>
      <c r="Q598" s="7"/>
      <c r="R598" s="7"/>
      <c r="S598" s="7"/>
      <c r="T598" s="7"/>
      <c r="U598" s="7"/>
      <c r="V598" s="7"/>
      <c r="W598" s="7"/>
      <c r="X598" s="7"/>
      <c r="Y598" s="7"/>
      <c r="Z598" s="7"/>
      <c r="AA598" s="7"/>
      <c r="AB598" s="7"/>
      <c r="AC598" s="7"/>
      <c r="AD598" s="7"/>
    </row>
    <row r="599" spans="1:30" s="4" customFormat="1">
      <c r="A599" s="7"/>
      <c r="B599" s="7"/>
      <c r="C599" s="7"/>
      <c r="D599" s="7"/>
      <c r="E599" s="7"/>
      <c r="F599" s="7"/>
      <c r="G599" s="7"/>
      <c r="H599" s="7"/>
      <c r="I599" s="7"/>
      <c r="J599" s="7"/>
      <c r="K599" s="7"/>
      <c r="L599" s="7"/>
      <c r="M599" s="7"/>
      <c r="N599" s="7"/>
      <c r="O599" s="87"/>
      <c r="P599" s="7"/>
      <c r="Q599" s="7"/>
      <c r="R599" s="7"/>
      <c r="S599" s="7"/>
      <c r="T599" s="7"/>
      <c r="U599" s="7"/>
      <c r="V599" s="7"/>
      <c r="W599" s="7"/>
      <c r="X599" s="7"/>
      <c r="Y599" s="7"/>
      <c r="Z599" s="7"/>
      <c r="AA599" s="7"/>
      <c r="AB599" s="7"/>
      <c r="AC599" s="7"/>
      <c r="AD599" s="7"/>
    </row>
    <row r="600" spans="1:30" s="4" customFormat="1">
      <c r="A600" s="7"/>
      <c r="B600" s="7"/>
      <c r="C600" s="7"/>
      <c r="D600" s="7"/>
      <c r="E600" s="7"/>
      <c r="F600" s="7"/>
      <c r="G600" s="7"/>
      <c r="H600" s="7"/>
      <c r="I600" s="7"/>
      <c r="J600" s="7"/>
      <c r="K600" s="7"/>
      <c r="L600" s="7"/>
      <c r="M600" s="7"/>
      <c r="N600" s="7"/>
      <c r="O600" s="87"/>
      <c r="P600" s="7"/>
      <c r="Q600" s="7"/>
      <c r="R600" s="7"/>
      <c r="S600" s="7"/>
      <c r="T600" s="7"/>
      <c r="U600" s="7"/>
      <c r="V600" s="7"/>
      <c r="W600" s="7"/>
      <c r="X600" s="7"/>
      <c r="Y600" s="7"/>
      <c r="Z600" s="7"/>
      <c r="AA600" s="7"/>
      <c r="AB600" s="7"/>
      <c r="AC600" s="7"/>
      <c r="AD600" s="7"/>
    </row>
    <row r="601" spans="1:30" s="4" customFormat="1">
      <c r="A601" s="7"/>
      <c r="B601" s="7"/>
      <c r="C601" s="7"/>
      <c r="D601" s="7"/>
      <c r="E601" s="7"/>
      <c r="F601" s="7"/>
      <c r="G601" s="7"/>
      <c r="H601" s="7"/>
      <c r="I601" s="7"/>
      <c r="J601" s="7"/>
      <c r="K601" s="7"/>
      <c r="L601" s="7"/>
      <c r="M601" s="7"/>
      <c r="N601" s="7"/>
      <c r="O601" s="87"/>
      <c r="P601" s="7"/>
      <c r="Q601" s="7"/>
      <c r="R601" s="7"/>
      <c r="S601" s="7"/>
      <c r="T601" s="7"/>
      <c r="U601" s="7"/>
      <c r="V601" s="7"/>
      <c r="W601" s="7"/>
      <c r="X601" s="7"/>
      <c r="Y601" s="7"/>
      <c r="Z601" s="7"/>
      <c r="AA601" s="7"/>
      <c r="AB601" s="7"/>
      <c r="AC601" s="7"/>
      <c r="AD601" s="7"/>
    </row>
    <row r="602" spans="1:30" s="4" customFormat="1">
      <c r="A602" s="7"/>
      <c r="B602" s="7"/>
      <c r="C602" s="7"/>
      <c r="D602" s="7"/>
      <c r="E602" s="7"/>
      <c r="F602" s="7"/>
      <c r="G602" s="7"/>
      <c r="H602" s="7"/>
      <c r="I602" s="7"/>
      <c r="J602" s="7"/>
      <c r="K602" s="7"/>
      <c r="L602" s="7"/>
      <c r="M602" s="7"/>
      <c r="N602" s="7"/>
      <c r="O602" s="87"/>
      <c r="P602" s="7"/>
      <c r="Q602" s="7"/>
      <c r="R602" s="7"/>
      <c r="S602" s="7"/>
      <c r="T602" s="7"/>
      <c r="U602" s="7"/>
      <c r="V602" s="7"/>
      <c r="W602" s="7"/>
      <c r="X602" s="7"/>
      <c r="Y602" s="7"/>
      <c r="Z602" s="7"/>
      <c r="AA602" s="7"/>
      <c r="AB602" s="7"/>
      <c r="AC602" s="7"/>
      <c r="AD602" s="7"/>
    </row>
    <row r="603" spans="1:30" s="4" customFormat="1">
      <c r="A603" s="7"/>
      <c r="B603" s="7"/>
      <c r="C603" s="7"/>
      <c r="D603" s="7"/>
      <c r="E603" s="7"/>
      <c r="F603" s="7"/>
      <c r="G603" s="7"/>
      <c r="H603" s="7"/>
      <c r="I603" s="7"/>
      <c r="J603" s="7"/>
      <c r="K603" s="7"/>
      <c r="L603" s="7"/>
      <c r="M603" s="7"/>
      <c r="N603" s="7"/>
      <c r="O603" s="87"/>
      <c r="P603" s="7"/>
      <c r="Q603" s="7"/>
      <c r="R603" s="7"/>
      <c r="S603" s="7"/>
      <c r="T603" s="7"/>
      <c r="U603" s="7"/>
      <c r="V603" s="7"/>
      <c r="W603" s="7"/>
      <c r="X603" s="7"/>
      <c r="Y603" s="7"/>
      <c r="Z603" s="7"/>
      <c r="AA603" s="7"/>
      <c r="AB603" s="7"/>
      <c r="AC603" s="7"/>
      <c r="AD603" s="7"/>
    </row>
    <row r="604" spans="1:30" s="4" customFormat="1">
      <c r="A604" s="7"/>
      <c r="B604" s="7"/>
      <c r="C604" s="7"/>
      <c r="D604" s="7"/>
      <c r="E604" s="7"/>
      <c r="F604" s="7"/>
      <c r="G604" s="7"/>
      <c r="H604" s="7"/>
      <c r="I604" s="7"/>
      <c r="J604" s="7"/>
      <c r="K604" s="7"/>
      <c r="L604" s="7"/>
      <c r="M604" s="7"/>
      <c r="N604" s="7"/>
      <c r="O604" s="87"/>
      <c r="P604" s="7"/>
      <c r="Q604" s="7"/>
      <c r="R604" s="7"/>
      <c r="S604" s="7"/>
      <c r="T604" s="7"/>
      <c r="U604" s="7"/>
      <c r="V604" s="7"/>
      <c r="W604" s="7"/>
      <c r="X604" s="7"/>
      <c r="Y604" s="7"/>
      <c r="Z604" s="7"/>
      <c r="AA604" s="7"/>
      <c r="AB604" s="7"/>
      <c r="AC604" s="7"/>
      <c r="AD604" s="7"/>
    </row>
    <row r="605" spans="1:30" s="4" customFormat="1">
      <c r="A605" s="7"/>
      <c r="B605" s="7"/>
      <c r="C605" s="7"/>
      <c r="D605" s="7"/>
      <c r="E605" s="7"/>
      <c r="F605" s="7"/>
      <c r="G605" s="7"/>
      <c r="H605" s="7"/>
      <c r="I605" s="7"/>
      <c r="J605" s="7"/>
      <c r="K605" s="7"/>
      <c r="L605" s="7"/>
      <c r="M605" s="7"/>
      <c r="N605" s="7"/>
      <c r="O605" s="87"/>
      <c r="P605" s="7"/>
      <c r="Q605" s="7"/>
      <c r="R605" s="7"/>
      <c r="S605" s="7"/>
      <c r="T605" s="7"/>
      <c r="U605" s="7"/>
      <c r="V605" s="7"/>
      <c r="W605" s="7"/>
      <c r="X605" s="7"/>
      <c r="Y605" s="7"/>
      <c r="Z605" s="7"/>
      <c r="AA605" s="7"/>
      <c r="AB605" s="7"/>
      <c r="AC605" s="7"/>
      <c r="AD605" s="7"/>
    </row>
    <row r="606" spans="1:30" s="4" customFormat="1">
      <c r="A606" s="7"/>
      <c r="B606" s="7"/>
      <c r="C606" s="7"/>
      <c r="D606" s="7"/>
      <c r="E606" s="7"/>
      <c r="F606" s="7"/>
      <c r="G606" s="7"/>
      <c r="H606" s="7"/>
      <c r="I606" s="7"/>
      <c r="J606" s="7"/>
      <c r="K606" s="7"/>
      <c r="L606" s="7"/>
      <c r="M606" s="7"/>
      <c r="N606" s="7"/>
      <c r="O606" s="87"/>
      <c r="P606" s="7"/>
      <c r="Q606" s="7"/>
      <c r="R606" s="7"/>
      <c r="S606" s="7"/>
      <c r="T606" s="7"/>
      <c r="U606" s="7"/>
      <c r="V606" s="7"/>
      <c r="W606" s="7"/>
      <c r="X606" s="7"/>
      <c r="Y606" s="7"/>
      <c r="Z606" s="7"/>
      <c r="AA606" s="7"/>
      <c r="AB606" s="7"/>
      <c r="AC606" s="7"/>
      <c r="AD606" s="7"/>
    </row>
    <row r="607" spans="1:30" s="4" customFormat="1">
      <c r="A607" s="7"/>
      <c r="B607" s="7"/>
      <c r="C607" s="7"/>
      <c r="D607" s="7"/>
      <c r="E607" s="7"/>
      <c r="F607" s="7"/>
      <c r="G607" s="7"/>
      <c r="H607" s="7"/>
      <c r="I607" s="7"/>
      <c r="J607" s="7"/>
      <c r="K607" s="7"/>
      <c r="L607" s="7"/>
      <c r="M607" s="7"/>
      <c r="N607" s="7"/>
      <c r="O607" s="87"/>
      <c r="P607" s="7"/>
      <c r="Q607" s="7"/>
      <c r="R607" s="7"/>
      <c r="S607" s="7"/>
      <c r="T607" s="7"/>
      <c r="U607" s="7"/>
      <c r="V607" s="7"/>
      <c r="W607" s="7"/>
      <c r="X607" s="7"/>
      <c r="Y607" s="7"/>
      <c r="Z607" s="7"/>
      <c r="AA607" s="7"/>
      <c r="AB607" s="7"/>
      <c r="AC607" s="7"/>
      <c r="AD607" s="7"/>
    </row>
    <row r="608" spans="1:30" s="4" customFormat="1">
      <c r="A608" s="7"/>
      <c r="B608" s="7"/>
      <c r="C608" s="7"/>
      <c r="D608" s="7"/>
      <c r="E608" s="7"/>
      <c r="F608" s="7"/>
      <c r="G608" s="7"/>
      <c r="H608" s="7"/>
      <c r="I608" s="7"/>
      <c r="J608" s="7"/>
      <c r="K608" s="7"/>
      <c r="L608" s="7"/>
      <c r="M608" s="7"/>
      <c r="N608" s="7"/>
      <c r="O608" s="87"/>
      <c r="P608" s="7"/>
      <c r="Q608" s="7"/>
      <c r="R608" s="7"/>
      <c r="S608" s="7"/>
      <c r="T608" s="7"/>
      <c r="U608" s="7"/>
      <c r="V608" s="7"/>
      <c r="W608" s="7"/>
      <c r="X608" s="7"/>
      <c r="Y608" s="7"/>
      <c r="Z608" s="7"/>
      <c r="AA608" s="7"/>
      <c r="AB608" s="7"/>
      <c r="AC608" s="7"/>
      <c r="AD608" s="7"/>
    </row>
    <row r="609" spans="1:30" s="4" customFormat="1">
      <c r="A609" s="7"/>
      <c r="B609" s="7"/>
      <c r="C609" s="7"/>
      <c r="D609" s="7"/>
      <c r="E609" s="7"/>
      <c r="F609" s="7"/>
      <c r="G609" s="7"/>
      <c r="H609" s="7"/>
      <c r="I609" s="7"/>
      <c r="J609" s="7"/>
      <c r="K609" s="7"/>
      <c r="L609" s="7"/>
      <c r="M609" s="7"/>
      <c r="N609" s="7"/>
      <c r="O609" s="87"/>
      <c r="P609" s="7"/>
      <c r="Q609" s="7"/>
      <c r="R609" s="7"/>
      <c r="S609" s="7"/>
      <c r="T609" s="7"/>
      <c r="U609" s="7"/>
      <c r="V609" s="7"/>
      <c r="W609" s="7"/>
      <c r="X609" s="7"/>
      <c r="Y609" s="7"/>
      <c r="Z609" s="7"/>
      <c r="AA609" s="7"/>
      <c r="AB609" s="7"/>
      <c r="AC609" s="7"/>
      <c r="AD609" s="7"/>
    </row>
    <row r="610" spans="1:30" s="4" customFormat="1">
      <c r="A610" s="7"/>
      <c r="B610" s="7"/>
      <c r="C610" s="7"/>
      <c r="D610" s="7"/>
      <c r="E610" s="7"/>
      <c r="F610" s="7"/>
      <c r="G610" s="7"/>
      <c r="H610" s="7"/>
      <c r="I610" s="7"/>
      <c r="J610" s="7"/>
      <c r="K610" s="7"/>
      <c r="L610" s="7"/>
      <c r="M610" s="7"/>
      <c r="N610" s="7"/>
      <c r="O610" s="87"/>
      <c r="P610" s="7"/>
      <c r="Q610" s="7"/>
      <c r="R610" s="7"/>
      <c r="S610" s="7"/>
      <c r="T610" s="7"/>
      <c r="U610" s="7"/>
      <c r="V610" s="7"/>
      <c r="W610" s="7"/>
      <c r="X610" s="7"/>
      <c r="Y610" s="7"/>
      <c r="Z610" s="7"/>
      <c r="AA610" s="7"/>
      <c r="AB610" s="7"/>
      <c r="AC610" s="7"/>
      <c r="AD610" s="7"/>
    </row>
    <row r="611" spans="1:30" s="4" customFormat="1">
      <c r="A611" s="7"/>
      <c r="B611" s="7"/>
      <c r="C611" s="7"/>
      <c r="D611" s="7"/>
      <c r="E611" s="7"/>
      <c r="F611" s="7"/>
      <c r="G611" s="7"/>
      <c r="H611" s="7"/>
      <c r="I611" s="7"/>
      <c r="J611" s="7"/>
      <c r="K611" s="7"/>
      <c r="L611" s="7"/>
      <c r="M611" s="7"/>
      <c r="N611" s="7"/>
      <c r="O611" s="87"/>
      <c r="P611" s="7"/>
      <c r="Q611" s="7"/>
      <c r="R611" s="7"/>
      <c r="S611" s="7"/>
      <c r="T611" s="7"/>
      <c r="U611" s="7"/>
      <c r="V611" s="7"/>
      <c r="W611" s="7"/>
      <c r="X611" s="7"/>
      <c r="Y611" s="7"/>
      <c r="Z611" s="7"/>
      <c r="AA611" s="7"/>
      <c r="AB611" s="7"/>
      <c r="AC611" s="7"/>
      <c r="AD611" s="7"/>
    </row>
    <row r="612" spans="1:30" s="4" customFormat="1">
      <c r="A612" s="7"/>
      <c r="B612" s="7"/>
      <c r="C612" s="7"/>
      <c r="D612" s="7"/>
      <c r="E612" s="7"/>
      <c r="F612" s="7"/>
      <c r="G612" s="7"/>
      <c r="H612" s="7"/>
      <c r="I612" s="7"/>
      <c r="J612" s="7"/>
      <c r="K612" s="7"/>
      <c r="L612" s="7"/>
      <c r="M612" s="7"/>
      <c r="N612" s="7"/>
      <c r="O612" s="87"/>
      <c r="P612" s="7"/>
      <c r="Q612" s="7"/>
      <c r="R612" s="7"/>
      <c r="S612" s="7"/>
      <c r="T612" s="7"/>
      <c r="U612" s="7"/>
      <c r="V612" s="7"/>
      <c r="W612" s="7"/>
      <c r="X612" s="7"/>
      <c r="Y612" s="7"/>
      <c r="Z612" s="7"/>
      <c r="AA612" s="7"/>
      <c r="AB612" s="7"/>
      <c r="AC612" s="7"/>
      <c r="AD612" s="7"/>
    </row>
    <row r="613" spans="1:30" s="4" customFormat="1">
      <c r="A613" s="7"/>
      <c r="B613" s="7"/>
      <c r="C613" s="7"/>
      <c r="D613" s="7"/>
      <c r="E613" s="7"/>
      <c r="F613" s="7"/>
      <c r="G613" s="7"/>
      <c r="H613" s="7"/>
      <c r="I613" s="7"/>
      <c r="J613" s="7"/>
      <c r="K613" s="7"/>
      <c r="L613" s="7"/>
      <c r="M613" s="7"/>
      <c r="N613" s="7"/>
      <c r="O613" s="87"/>
      <c r="P613" s="7"/>
      <c r="Q613" s="7"/>
      <c r="R613" s="7"/>
      <c r="S613" s="7"/>
      <c r="T613" s="7"/>
      <c r="U613" s="7"/>
      <c r="V613" s="7"/>
      <c r="W613" s="7"/>
      <c r="X613" s="7"/>
      <c r="Y613" s="7"/>
      <c r="Z613" s="7"/>
      <c r="AA613" s="7"/>
      <c r="AB613" s="7"/>
      <c r="AC613" s="7"/>
      <c r="AD613" s="7"/>
    </row>
    <row r="614" spans="1:30" s="4" customFormat="1">
      <c r="A614" s="7"/>
      <c r="B614" s="7"/>
      <c r="C614" s="7"/>
      <c r="D614" s="7"/>
      <c r="E614" s="7"/>
      <c r="F614" s="7"/>
      <c r="G614" s="7"/>
      <c r="H614" s="7"/>
      <c r="I614" s="7"/>
      <c r="J614" s="7"/>
      <c r="K614" s="7"/>
      <c r="L614" s="7"/>
      <c r="M614" s="7"/>
      <c r="N614" s="7"/>
      <c r="O614" s="87"/>
      <c r="P614" s="7"/>
      <c r="Q614" s="7"/>
      <c r="R614" s="7"/>
      <c r="S614" s="7"/>
      <c r="T614" s="7"/>
      <c r="U614" s="7"/>
      <c r="V614" s="7"/>
      <c r="W614" s="7"/>
      <c r="X614" s="7"/>
      <c r="Y614" s="7"/>
      <c r="Z614" s="7"/>
      <c r="AA614" s="7"/>
      <c r="AB614" s="7"/>
      <c r="AC614" s="7"/>
      <c r="AD614" s="7"/>
    </row>
    <row r="615" spans="1:30" s="4" customFormat="1">
      <c r="A615" s="7"/>
      <c r="B615" s="7"/>
      <c r="C615" s="7"/>
      <c r="D615" s="7"/>
      <c r="E615" s="7"/>
      <c r="F615" s="7"/>
      <c r="G615" s="7"/>
      <c r="H615" s="7"/>
      <c r="I615" s="7"/>
      <c r="J615" s="7"/>
      <c r="K615" s="7"/>
      <c r="L615" s="7"/>
      <c r="M615" s="7"/>
      <c r="N615" s="7"/>
      <c r="O615" s="87"/>
      <c r="P615" s="7"/>
      <c r="Q615" s="7"/>
      <c r="R615" s="7"/>
      <c r="S615" s="7"/>
      <c r="T615" s="7"/>
      <c r="U615" s="7"/>
      <c r="V615" s="7"/>
      <c r="W615" s="7"/>
      <c r="X615" s="7"/>
      <c r="Y615" s="7"/>
      <c r="Z615" s="7"/>
      <c r="AA615" s="7"/>
      <c r="AB615" s="7"/>
      <c r="AC615" s="7"/>
      <c r="AD615" s="7"/>
    </row>
    <row r="616" spans="1:30" s="4" customFormat="1">
      <c r="A616" s="7"/>
      <c r="B616" s="7"/>
      <c r="C616" s="7"/>
      <c r="D616" s="7"/>
      <c r="E616" s="7"/>
      <c r="F616" s="7"/>
      <c r="G616" s="7"/>
      <c r="H616" s="7"/>
      <c r="I616" s="7"/>
      <c r="J616" s="7"/>
      <c r="K616" s="7"/>
      <c r="L616" s="7"/>
      <c r="M616" s="7"/>
      <c r="N616" s="7"/>
      <c r="O616" s="87"/>
      <c r="P616" s="7"/>
      <c r="Q616" s="7"/>
      <c r="R616" s="7"/>
      <c r="S616" s="7"/>
      <c r="T616" s="7"/>
      <c r="U616" s="7"/>
      <c r="V616" s="7"/>
      <c r="W616" s="7"/>
      <c r="X616" s="7"/>
      <c r="Y616" s="7"/>
      <c r="Z616" s="7"/>
      <c r="AA616" s="7"/>
      <c r="AB616" s="7"/>
      <c r="AC616" s="7"/>
      <c r="AD616" s="7"/>
    </row>
    <row r="617" spans="1:30" s="4" customFormat="1">
      <c r="A617" s="7"/>
      <c r="B617" s="7"/>
      <c r="C617" s="7"/>
      <c r="D617" s="7"/>
      <c r="E617" s="7"/>
      <c r="F617" s="7"/>
      <c r="G617" s="7"/>
      <c r="H617" s="7"/>
      <c r="I617" s="7"/>
      <c r="J617" s="7"/>
      <c r="K617" s="7"/>
      <c r="L617" s="7"/>
      <c r="M617" s="7"/>
      <c r="N617" s="7"/>
      <c r="O617" s="87"/>
      <c r="P617" s="7"/>
      <c r="Q617" s="7"/>
      <c r="R617" s="7"/>
      <c r="S617" s="7"/>
      <c r="T617" s="7"/>
      <c r="U617" s="7"/>
      <c r="V617" s="7"/>
      <c r="W617" s="7"/>
      <c r="X617" s="7"/>
      <c r="Y617" s="7"/>
      <c r="Z617" s="7"/>
      <c r="AA617" s="7"/>
      <c r="AB617" s="7"/>
      <c r="AC617" s="7"/>
      <c r="AD617" s="7"/>
    </row>
    <row r="618" spans="1:30" s="4" customFormat="1">
      <c r="A618" s="7"/>
      <c r="B618" s="7"/>
      <c r="C618" s="7"/>
      <c r="D618" s="7"/>
      <c r="E618" s="7"/>
      <c r="F618" s="7"/>
      <c r="G618" s="7"/>
      <c r="H618" s="7"/>
      <c r="I618" s="7"/>
      <c r="J618" s="7"/>
      <c r="K618" s="7"/>
      <c r="L618" s="7"/>
      <c r="M618" s="7"/>
      <c r="N618" s="7"/>
      <c r="O618" s="87"/>
      <c r="P618" s="7"/>
      <c r="Q618" s="7"/>
      <c r="R618" s="7"/>
      <c r="S618" s="7"/>
      <c r="T618" s="7"/>
      <c r="U618" s="7"/>
      <c r="V618" s="7"/>
      <c r="W618" s="7"/>
      <c r="X618" s="7"/>
      <c r="Y618" s="7"/>
      <c r="Z618" s="7"/>
      <c r="AA618" s="7"/>
      <c r="AB618" s="7"/>
      <c r="AC618" s="7"/>
      <c r="AD618" s="7"/>
    </row>
    <row r="619" spans="1:30" s="4" customFormat="1">
      <c r="A619" s="7"/>
      <c r="B619" s="7"/>
      <c r="C619" s="7"/>
      <c r="D619" s="7"/>
      <c r="E619" s="7"/>
      <c r="F619" s="7"/>
      <c r="G619" s="7"/>
      <c r="H619" s="7"/>
      <c r="I619" s="7"/>
      <c r="J619" s="7"/>
      <c r="K619" s="7"/>
      <c r="L619" s="7"/>
      <c r="M619" s="7"/>
      <c r="N619" s="7"/>
      <c r="O619" s="87"/>
      <c r="P619" s="7"/>
      <c r="Q619" s="7"/>
      <c r="R619" s="7"/>
      <c r="S619" s="7"/>
      <c r="T619" s="7"/>
      <c r="U619" s="7"/>
      <c r="V619" s="7"/>
      <c r="W619" s="7"/>
      <c r="X619" s="7"/>
      <c r="Y619" s="7"/>
      <c r="Z619" s="7"/>
      <c r="AA619" s="7"/>
      <c r="AB619" s="7"/>
      <c r="AC619" s="7"/>
      <c r="AD619" s="7"/>
    </row>
    <row r="620" spans="1:30" s="4" customFormat="1">
      <c r="A620" s="7"/>
      <c r="B620" s="7"/>
      <c r="C620" s="7"/>
      <c r="D620" s="7"/>
      <c r="E620" s="7"/>
      <c r="F620" s="7"/>
      <c r="G620" s="7"/>
      <c r="H620" s="7"/>
      <c r="I620" s="7"/>
      <c r="J620" s="7"/>
      <c r="K620" s="7"/>
      <c r="L620" s="7"/>
      <c r="M620" s="7"/>
      <c r="N620" s="7"/>
      <c r="O620" s="87"/>
      <c r="P620" s="7"/>
      <c r="Q620" s="7"/>
      <c r="R620" s="7"/>
      <c r="S620" s="7"/>
      <c r="T620" s="7"/>
      <c r="U620" s="7"/>
      <c r="V620" s="7"/>
      <c r="W620" s="7"/>
      <c r="X620" s="7"/>
      <c r="Y620" s="7"/>
      <c r="Z620" s="7"/>
      <c r="AA620" s="7"/>
      <c r="AB620" s="7"/>
      <c r="AC620" s="7"/>
      <c r="AD620" s="7"/>
    </row>
    <row r="621" spans="1:30" s="4" customFormat="1">
      <c r="A621" s="7"/>
      <c r="B621" s="7"/>
      <c r="C621" s="7"/>
      <c r="D621" s="7"/>
      <c r="E621" s="7"/>
      <c r="F621" s="7"/>
      <c r="G621" s="7"/>
      <c r="H621" s="7"/>
      <c r="I621" s="7"/>
      <c r="J621" s="7"/>
      <c r="K621" s="7"/>
      <c r="L621" s="7"/>
      <c r="M621" s="7"/>
      <c r="N621" s="7"/>
      <c r="O621" s="87"/>
      <c r="P621" s="7"/>
      <c r="Q621" s="7"/>
      <c r="R621" s="7"/>
      <c r="S621" s="7"/>
      <c r="T621" s="7"/>
      <c r="U621" s="7"/>
      <c r="V621" s="7"/>
      <c r="W621" s="7"/>
      <c r="X621" s="7"/>
      <c r="Y621" s="7"/>
      <c r="Z621" s="7"/>
      <c r="AA621" s="7"/>
      <c r="AB621" s="7"/>
      <c r="AC621" s="7"/>
      <c r="AD621" s="7"/>
    </row>
    <row r="622" spans="1:30" s="4" customFormat="1">
      <c r="A622" s="7"/>
      <c r="B622" s="7"/>
      <c r="C622" s="7"/>
      <c r="D622" s="7"/>
      <c r="E622" s="7"/>
      <c r="F622" s="7"/>
      <c r="G622" s="7"/>
      <c r="H622" s="7"/>
      <c r="I622" s="7"/>
      <c r="J622" s="7"/>
      <c r="K622" s="7"/>
      <c r="L622" s="7"/>
      <c r="M622" s="7"/>
      <c r="N622" s="7"/>
      <c r="O622" s="87"/>
      <c r="P622" s="7"/>
      <c r="Q622" s="7"/>
      <c r="R622" s="7"/>
      <c r="S622" s="7"/>
      <c r="T622" s="7"/>
      <c r="U622" s="7"/>
      <c r="V622" s="7"/>
      <c r="W622" s="7"/>
      <c r="X622" s="7"/>
      <c r="Y622" s="7"/>
      <c r="Z622" s="7"/>
      <c r="AA622" s="7"/>
      <c r="AB622" s="7"/>
      <c r="AC622" s="7"/>
      <c r="AD622" s="7"/>
    </row>
    <row r="623" spans="1:30" s="4" customFormat="1">
      <c r="A623" s="7"/>
      <c r="B623" s="7"/>
      <c r="C623" s="7"/>
      <c r="D623" s="7"/>
      <c r="E623" s="7"/>
      <c r="F623" s="7"/>
      <c r="G623" s="7"/>
      <c r="H623" s="7"/>
      <c r="I623" s="7"/>
      <c r="J623" s="7"/>
      <c r="K623" s="7"/>
      <c r="L623" s="7"/>
      <c r="M623" s="7"/>
      <c r="N623" s="7"/>
      <c r="O623" s="87"/>
      <c r="P623" s="7"/>
      <c r="Q623" s="7"/>
      <c r="R623" s="7"/>
      <c r="S623" s="7"/>
      <c r="T623" s="7"/>
      <c r="U623" s="7"/>
      <c r="V623" s="7"/>
      <c r="W623" s="7"/>
      <c r="X623" s="7"/>
      <c r="Y623" s="7"/>
      <c r="Z623" s="7"/>
      <c r="AA623" s="7"/>
      <c r="AB623" s="7"/>
      <c r="AC623" s="7"/>
      <c r="AD623" s="7"/>
    </row>
    <row r="624" spans="1:30" s="4" customFormat="1">
      <c r="A624" s="7"/>
      <c r="B624" s="7"/>
      <c r="C624" s="7"/>
      <c r="D624" s="7"/>
      <c r="E624" s="7"/>
      <c r="F624" s="7"/>
      <c r="G624" s="7"/>
      <c r="H624" s="7"/>
      <c r="I624" s="7"/>
      <c r="J624" s="7"/>
      <c r="K624" s="7"/>
      <c r="L624" s="7"/>
      <c r="M624" s="7"/>
      <c r="N624" s="7"/>
      <c r="O624" s="87"/>
      <c r="P624" s="7"/>
      <c r="Q624" s="7"/>
      <c r="R624" s="7"/>
      <c r="S624" s="7"/>
      <c r="T624" s="7"/>
      <c r="U624" s="7"/>
      <c r="V624" s="7"/>
      <c r="W624" s="7"/>
      <c r="X624" s="7"/>
      <c r="Y624" s="7"/>
      <c r="Z624" s="7"/>
      <c r="AA624" s="7"/>
      <c r="AB624" s="7"/>
      <c r="AC624" s="7"/>
      <c r="AD624" s="7"/>
    </row>
    <row r="625" spans="1:30" s="4" customFormat="1">
      <c r="A625" s="7"/>
      <c r="B625" s="7"/>
      <c r="C625" s="7"/>
      <c r="D625" s="7"/>
      <c r="E625" s="7"/>
      <c r="F625" s="7"/>
      <c r="G625" s="7"/>
      <c r="H625" s="7"/>
      <c r="I625" s="7"/>
      <c r="J625" s="7"/>
      <c r="K625" s="7"/>
      <c r="L625" s="7"/>
      <c r="M625" s="7"/>
      <c r="N625" s="7"/>
      <c r="O625" s="87"/>
      <c r="P625" s="7"/>
      <c r="Q625" s="7"/>
      <c r="R625" s="7"/>
      <c r="S625" s="7"/>
      <c r="T625" s="7"/>
      <c r="U625" s="7"/>
      <c r="V625" s="7"/>
      <c r="W625" s="7"/>
      <c r="X625" s="7"/>
      <c r="Y625" s="7"/>
      <c r="Z625" s="7"/>
      <c r="AA625" s="7"/>
      <c r="AB625" s="7"/>
      <c r="AC625" s="7"/>
      <c r="AD625" s="7"/>
    </row>
    <row r="626" spans="1:30" s="4" customFormat="1">
      <c r="A626" s="7"/>
      <c r="B626" s="7"/>
      <c r="C626" s="7"/>
      <c r="D626" s="7"/>
      <c r="E626" s="7"/>
      <c r="F626" s="7"/>
      <c r="G626" s="7"/>
      <c r="H626" s="7"/>
      <c r="I626" s="7"/>
      <c r="J626" s="7"/>
      <c r="K626" s="7"/>
      <c r="L626" s="7"/>
      <c r="M626" s="7"/>
      <c r="N626" s="7"/>
      <c r="O626" s="87"/>
      <c r="P626" s="7"/>
      <c r="Q626" s="7"/>
      <c r="R626" s="7"/>
      <c r="S626" s="7"/>
      <c r="T626" s="7"/>
      <c r="U626" s="7"/>
      <c r="V626" s="7"/>
      <c r="W626" s="7"/>
      <c r="X626" s="7"/>
      <c r="Y626" s="7"/>
      <c r="Z626" s="7"/>
      <c r="AA626" s="7"/>
      <c r="AB626" s="7"/>
      <c r="AC626" s="7"/>
      <c r="AD626" s="7"/>
    </row>
    <row r="627" spans="1:30" s="4" customFormat="1">
      <c r="A627" s="7"/>
      <c r="B627" s="7"/>
      <c r="C627" s="7"/>
      <c r="D627" s="7"/>
      <c r="E627" s="7"/>
      <c r="F627" s="7"/>
      <c r="G627" s="7"/>
      <c r="H627" s="7"/>
      <c r="I627" s="7"/>
      <c r="J627" s="7"/>
      <c r="K627" s="7"/>
      <c r="L627" s="7"/>
      <c r="M627" s="7"/>
      <c r="N627" s="7"/>
      <c r="O627" s="87"/>
      <c r="P627" s="7"/>
      <c r="Q627" s="7"/>
      <c r="R627" s="7"/>
      <c r="S627" s="7"/>
      <c r="T627" s="7"/>
      <c r="U627" s="7"/>
      <c r="V627" s="7"/>
      <c r="W627" s="7"/>
      <c r="X627" s="7"/>
      <c r="Y627" s="7"/>
      <c r="Z627" s="7"/>
      <c r="AA627" s="7"/>
      <c r="AB627" s="7"/>
      <c r="AC627" s="7"/>
      <c r="AD627" s="7"/>
    </row>
    <row r="628" spans="1:30" s="4" customFormat="1">
      <c r="A628" s="7"/>
      <c r="B628" s="7"/>
      <c r="C628" s="7"/>
      <c r="D628" s="7"/>
      <c r="E628" s="7"/>
      <c r="F628" s="7"/>
      <c r="G628" s="7"/>
      <c r="H628" s="7"/>
      <c r="I628" s="7"/>
      <c r="J628" s="7"/>
      <c r="K628" s="7"/>
      <c r="L628" s="7"/>
      <c r="M628" s="7"/>
      <c r="N628" s="7"/>
      <c r="O628" s="87"/>
      <c r="P628" s="7"/>
      <c r="Q628" s="7"/>
      <c r="R628" s="7"/>
      <c r="S628" s="7"/>
      <c r="T628" s="7"/>
      <c r="U628" s="7"/>
      <c r="V628" s="7"/>
      <c r="W628" s="7"/>
      <c r="X628" s="7"/>
      <c r="Y628" s="7"/>
      <c r="Z628" s="7"/>
      <c r="AA628" s="7"/>
      <c r="AB628" s="7"/>
      <c r="AC628" s="7"/>
      <c r="AD628" s="7"/>
    </row>
    <row r="629" spans="1:30" s="4" customFormat="1">
      <c r="A629" s="7"/>
      <c r="B629" s="7"/>
      <c r="C629" s="7"/>
      <c r="D629" s="7"/>
      <c r="E629" s="7"/>
      <c r="F629" s="7"/>
      <c r="G629" s="7"/>
      <c r="H629" s="7"/>
      <c r="I629" s="7"/>
      <c r="J629" s="7"/>
      <c r="K629" s="7"/>
      <c r="L629" s="7"/>
      <c r="M629" s="7"/>
      <c r="N629" s="7"/>
      <c r="O629" s="87"/>
      <c r="P629" s="7"/>
      <c r="Q629" s="7"/>
      <c r="R629" s="7"/>
      <c r="S629" s="7"/>
      <c r="T629" s="7"/>
      <c r="U629" s="7"/>
      <c r="V629" s="7"/>
      <c r="W629" s="7"/>
      <c r="X629" s="7"/>
      <c r="Y629" s="7"/>
      <c r="Z629" s="7"/>
      <c r="AA629" s="7"/>
      <c r="AB629" s="7"/>
      <c r="AC629" s="7"/>
      <c r="AD629" s="7"/>
    </row>
    <row r="630" spans="1:30" s="4" customFormat="1">
      <c r="A630" s="7"/>
      <c r="B630" s="7"/>
      <c r="C630" s="7"/>
      <c r="D630" s="7"/>
      <c r="E630" s="7"/>
      <c r="F630" s="7"/>
      <c r="G630" s="7"/>
      <c r="H630" s="7"/>
      <c r="I630" s="7"/>
      <c r="J630" s="7"/>
      <c r="K630" s="7"/>
      <c r="L630" s="7"/>
      <c r="M630" s="7"/>
      <c r="N630" s="7"/>
      <c r="O630" s="87"/>
      <c r="P630" s="7"/>
      <c r="Q630" s="7"/>
      <c r="R630" s="7"/>
      <c r="S630" s="7"/>
      <c r="T630" s="7"/>
      <c r="U630" s="7"/>
      <c r="V630" s="7"/>
      <c r="W630" s="7"/>
      <c r="X630" s="7"/>
      <c r="Y630" s="7"/>
      <c r="Z630" s="7"/>
      <c r="AA630" s="7"/>
      <c r="AB630" s="7"/>
      <c r="AC630" s="7"/>
      <c r="AD630" s="7"/>
    </row>
    <row r="631" spans="1:30" s="4" customFormat="1">
      <c r="A631" s="7"/>
      <c r="B631" s="7"/>
      <c r="C631" s="7"/>
      <c r="D631" s="7"/>
      <c r="E631" s="7"/>
      <c r="F631" s="7"/>
      <c r="G631" s="7"/>
      <c r="H631" s="7"/>
      <c r="I631" s="7"/>
      <c r="J631" s="7"/>
      <c r="K631" s="7"/>
      <c r="L631" s="7"/>
      <c r="M631" s="7"/>
      <c r="N631" s="7"/>
      <c r="O631" s="87"/>
      <c r="P631" s="7"/>
      <c r="Q631" s="7"/>
      <c r="R631" s="7"/>
      <c r="S631" s="7"/>
      <c r="T631" s="7"/>
      <c r="U631" s="7"/>
      <c r="V631" s="7"/>
      <c r="W631" s="7"/>
      <c r="X631" s="7"/>
      <c r="Y631" s="7"/>
      <c r="Z631" s="7"/>
      <c r="AA631" s="7"/>
      <c r="AB631" s="7"/>
      <c r="AC631" s="7"/>
      <c r="AD631" s="7"/>
    </row>
    <row r="632" spans="1:30" s="4" customFormat="1">
      <c r="A632" s="7"/>
      <c r="B632" s="7"/>
      <c r="C632" s="7"/>
      <c r="D632" s="7"/>
      <c r="E632" s="7"/>
      <c r="F632" s="7"/>
      <c r="G632" s="7"/>
      <c r="H632" s="7"/>
      <c r="I632" s="7"/>
      <c r="J632" s="7"/>
      <c r="K632" s="7"/>
      <c r="L632" s="7"/>
      <c r="M632" s="7"/>
      <c r="N632" s="7"/>
      <c r="O632" s="87"/>
      <c r="P632" s="7"/>
      <c r="Q632" s="7"/>
      <c r="R632" s="7"/>
      <c r="S632" s="7"/>
      <c r="T632" s="7"/>
      <c r="U632" s="7"/>
      <c r="V632" s="7"/>
      <c r="W632" s="7"/>
      <c r="X632" s="7"/>
      <c r="Y632" s="7"/>
      <c r="Z632" s="7"/>
      <c r="AA632" s="7"/>
      <c r="AB632" s="7"/>
      <c r="AC632" s="7"/>
      <c r="AD632" s="7"/>
    </row>
    <row r="633" spans="1:30" s="4" customFormat="1">
      <c r="A633" s="7"/>
      <c r="B633" s="7"/>
      <c r="C633" s="7"/>
      <c r="D633" s="7"/>
      <c r="E633" s="7"/>
      <c r="F633" s="7"/>
      <c r="G633" s="7"/>
      <c r="H633" s="7"/>
      <c r="I633" s="7"/>
      <c r="J633" s="7"/>
      <c r="K633" s="7"/>
      <c r="L633" s="7"/>
      <c r="M633" s="7"/>
      <c r="N633" s="7"/>
      <c r="O633" s="87"/>
      <c r="P633" s="7"/>
      <c r="Q633" s="7"/>
      <c r="R633" s="7"/>
      <c r="S633" s="7"/>
      <c r="T633" s="7"/>
      <c r="U633" s="7"/>
      <c r="V633" s="7"/>
      <c r="W633" s="7"/>
      <c r="X633" s="7"/>
      <c r="Y633" s="7"/>
      <c r="Z633" s="7"/>
      <c r="AA633" s="7"/>
      <c r="AB633" s="7"/>
      <c r="AC633" s="7"/>
      <c r="AD633" s="7"/>
    </row>
    <row r="634" spans="1:30" s="4" customFormat="1">
      <c r="A634" s="7"/>
      <c r="B634" s="7"/>
      <c r="C634" s="7"/>
      <c r="D634" s="7"/>
      <c r="E634" s="7"/>
      <c r="F634" s="7"/>
      <c r="G634" s="7"/>
      <c r="H634" s="7"/>
      <c r="I634" s="7"/>
      <c r="J634" s="7"/>
      <c r="K634" s="7"/>
      <c r="L634" s="7"/>
      <c r="M634" s="7"/>
      <c r="N634" s="7"/>
      <c r="O634" s="87"/>
      <c r="P634" s="7"/>
      <c r="Q634" s="7"/>
      <c r="R634" s="7"/>
      <c r="S634" s="7"/>
      <c r="T634" s="7"/>
      <c r="U634" s="7"/>
      <c r="V634" s="7"/>
      <c r="W634" s="7"/>
      <c r="X634" s="7"/>
      <c r="Y634" s="7"/>
      <c r="Z634" s="7"/>
      <c r="AA634" s="7"/>
      <c r="AB634" s="7"/>
      <c r="AC634" s="7"/>
      <c r="AD634" s="7"/>
    </row>
    <row r="635" spans="1:30" s="4" customFormat="1">
      <c r="A635" s="7"/>
      <c r="B635" s="7"/>
      <c r="C635" s="7"/>
      <c r="D635" s="7"/>
      <c r="E635" s="7"/>
      <c r="F635" s="7"/>
      <c r="G635" s="7"/>
      <c r="H635" s="7"/>
      <c r="I635" s="7"/>
      <c r="J635" s="7"/>
      <c r="K635" s="7"/>
      <c r="L635" s="7"/>
      <c r="M635" s="7"/>
      <c r="N635" s="7"/>
      <c r="O635" s="87"/>
      <c r="P635" s="7"/>
      <c r="Q635" s="7"/>
      <c r="R635" s="7"/>
      <c r="S635" s="7"/>
      <c r="T635" s="7"/>
      <c r="U635" s="7"/>
      <c r="V635" s="7"/>
      <c r="W635" s="7"/>
      <c r="X635" s="7"/>
      <c r="Y635" s="7"/>
      <c r="Z635" s="7"/>
      <c r="AA635" s="7"/>
      <c r="AB635" s="7"/>
      <c r="AC635" s="7"/>
      <c r="AD635" s="7"/>
    </row>
    <row r="636" spans="1:30" s="4" customFormat="1">
      <c r="A636" s="7"/>
      <c r="B636" s="7"/>
      <c r="C636" s="7"/>
      <c r="D636" s="7"/>
      <c r="E636" s="7"/>
      <c r="F636" s="7"/>
      <c r="G636" s="7"/>
      <c r="H636" s="7"/>
      <c r="I636" s="7"/>
      <c r="J636" s="7"/>
      <c r="K636" s="7"/>
      <c r="L636" s="7"/>
      <c r="M636" s="7"/>
      <c r="N636" s="7"/>
      <c r="O636" s="87"/>
      <c r="P636" s="7"/>
      <c r="Q636" s="7"/>
      <c r="R636" s="7"/>
      <c r="S636" s="7"/>
      <c r="T636" s="7"/>
      <c r="U636" s="7"/>
      <c r="V636" s="7"/>
      <c r="W636" s="7"/>
      <c r="X636" s="7"/>
      <c r="Y636" s="7"/>
      <c r="Z636" s="7"/>
      <c r="AA636" s="7"/>
      <c r="AB636" s="7"/>
      <c r="AC636" s="7"/>
      <c r="AD636" s="7"/>
    </row>
    <row r="637" spans="1:30" s="4" customFormat="1">
      <c r="A637" s="7"/>
      <c r="B637" s="7"/>
      <c r="C637" s="7"/>
      <c r="D637" s="7"/>
      <c r="E637" s="7"/>
      <c r="F637" s="7"/>
      <c r="G637" s="7"/>
      <c r="H637" s="7"/>
      <c r="I637" s="7"/>
      <c r="J637" s="7"/>
      <c r="K637" s="7"/>
      <c r="L637" s="7"/>
      <c r="M637" s="7"/>
      <c r="N637" s="7"/>
      <c r="O637" s="87"/>
      <c r="P637" s="7"/>
      <c r="Q637" s="7"/>
      <c r="R637" s="7"/>
      <c r="S637" s="7"/>
      <c r="T637" s="7"/>
      <c r="U637" s="7"/>
      <c r="V637" s="7"/>
      <c r="W637" s="7"/>
      <c r="X637" s="7"/>
      <c r="Y637" s="7"/>
      <c r="Z637" s="7"/>
      <c r="AA637" s="7"/>
      <c r="AB637" s="7"/>
      <c r="AC637" s="7"/>
      <c r="AD637" s="7"/>
    </row>
    <row r="638" spans="1:30" s="4" customFormat="1">
      <c r="A638" s="7"/>
      <c r="B638" s="7"/>
      <c r="C638" s="7"/>
      <c r="D638" s="7"/>
      <c r="E638" s="7"/>
      <c r="F638" s="7"/>
      <c r="G638" s="7"/>
      <c r="H638" s="7"/>
      <c r="I638" s="7"/>
      <c r="J638" s="7"/>
      <c r="K638" s="7"/>
      <c r="L638" s="7"/>
      <c r="M638" s="7"/>
      <c r="N638" s="7"/>
      <c r="O638" s="87"/>
      <c r="P638" s="7"/>
      <c r="Q638" s="7"/>
      <c r="R638" s="7"/>
      <c r="S638" s="7"/>
      <c r="T638" s="7"/>
      <c r="U638" s="7"/>
      <c r="V638" s="7"/>
      <c r="W638" s="7"/>
      <c r="X638" s="7"/>
      <c r="Y638" s="7"/>
      <c r="Z638" s="7"/>
      <c r="AA638" s="7"/>
      <c r="AB638" s="7"/>
      <c r="AC638" s="7"/>
      <c r="AD638" s="7"/>
    </row>
    <row r="639" spans="1:30" s="4" customFormat="1">
      <c r="A639" s="7"/>
      <c r="B639" s="7"/>
      <c r="C639" s="7"/>
      <c r="D639" s="7"/>
      <c r="E639" s="7"/>
      <c r="F639" s="7"/>
      <c r="G639" s="7"/>
      <c r="H639" s="7"/>
      <c r="I639" s="7"/>
      <c r="J639" s="7"/>
      <c r="K639" s="7"/>
      <c r="L639" s="7"/>
      <c r="M639" s="7"/>
      <c r="N639" s="7"/>
      <c r="O639" s="87"/>
      <c r="P639" s="7"/>
      <c r="Q639" s="7"/>
      <c r="R639" s="7"/>
      <c r="S639" s="7"/>
      <c r="T639" s="7"/>
      <c r="U639" s="7"/>
      <c r="V639" s="7"/>
      <c r="W639" s="7"/>
      <c r="X639" s="7"/>
      <c r="Y639" s="7"/>
      <c r="Z639" s="7"/>
      <c r="AA639" s="7"/>
      <c r="AB639" s="7"/>
      <c r="AC639" s="7"/>
      <c r="AD639" s="7"/>
    </row>
    <row r="640" spans="1:30" s="4" customFormat="1">
      <c r="A640" s="7"/>
      <c r="B640" s="7"/>
      <c r="C640" s="7"/>
      <c r="D640" s="7"/>
      <c r="E640" s="7"/>
      <c r="F640" s="7"/>
      <c r="G640" s="7"/>
      <c r="H640" s="7"/>
      <c r="I640" s="7"/>
      <c r="J640" s="7"/>
      <c r="K640" s="7"/>
      <c r="L640" s="7"/>
      <c r="M640" s="7"/>
      <c r="N640" s="7"/>
      <c r="O640" s="87"/>
      <c r="P640" s="7"/>
      <c r="Q640" s="7"/>
      <c r="R640" s="7"/>
      <c r="S640" s="7"/>
      <c r="T640" s="7"/>
      <c r="U640" s="7"/>
      <c r="V640" s="7"/>
      <c r="W640" s="7"/>
      <c r="X640" s="7"/>
      <c r="Y640" s="7"/>
      <c r="Z640" s="7"/>
      <c r="AA640" s="7"/>
      <c r="AB640" s="7"/>
      <c r="AC640" s="7"/>
      <c r="AD640" s="7"/>
    </row>
    <row r="641" spans="1:30" s="4" customFormat="1">
      <c r="A641" s="7"/>
      <c r="B641" s="7"/>
      <c r="C641" s="7"/>
      <c r="D641" s="7"/>
      <c r="E641" s="7"/>
      <c r="F641" s="7"/>
      <c r="G641" s="7"/>
      <c r="H641" s="7"/>
      <c r="I641" s="7"/>
      <c r="J641" s="7"/>
      <c r="K641" s="7"/>
      <c r="L641" s="7"/>
      <c r="M641" s="7"/>
      <c r="N641" s="7"/>
      <c r="O641" s="87"/>
      <c r="P641" s="7"/>
      <c r="Q641" s="7"/>
      <c r="R641" s="7"/>
      <c r="S641" s="7"/>
      <c r="T641" s="7"/>
      <c r="U641" s="7"/>
      <c r="V641" s="7"/>
      <c r="W641" s="7"/>
      <c r="X641" s="7"/>
      <c r="Y641" s="7"/>
      <c r="Z641" s="7"/>
      <c r="AA641" s="7"/>
      <c r="AB641" s="7"/>
      <c r="AC641" s="7"/>
      <c r="AD641" s="7"/>
    </row>
    <row r="642" spans="1:30" s="4" customFormat="1">
      <c r="A642" s="7"/>
      <c r="B642" s="7"/>
      <c r="C642" s="7"/>
      <c r="D642" s="7"/>
      <c r="E642" s="7"/>
      <c r="F642" s="7"/>
      <c r="G642" s="7"/>
      <c r="H642" s="7"/>
      <c r="I642" s="7"/>
      <c r="J642" s="7"/>
      <c r="K642" s="7"/>
      <c r="L642" s="7"/>
      <c r="M642" s="7"/>
      <c r="N642" s="7"/>
      <c r="O642" s="87"/>
      <c r="P642" s="7"/>
      <c r="Q642" s="7"/>
      <c r="R642" s="7"/>
      <c r="S642" s="7"/>
      <c r="T642" s="7"/>
      <c r="U642" s="7"/>
      <c r="V642" s="7"/>
      <c r="W642" s="7"/>
      <c r="X642" s="7"/>
      <c r="Y642" s="7"/>
      <c r="Z642" s="7"/>
      <c r="AA642" s="7"/>
      <c r="AB642" s="7"/>
      <c r="AC642" s="7"/>
      <c r="AD642" s="7"/>
    </row>
    <row r="643" spans="1:30" s="4" customFormat="1">
      <c r="A643" s="7"/>
      <c r="B643" s="7"/>
      <c r="C643" s="7"/>
      <c r="D643" s="7"/>
      <c r="E643" s="7"/>
      <c r="F643" s="7"/>
      <c r="G643" s="7"/>
      <c r="H643" s="7"/>
      <c r="I643" s="7"/>
      <c r="J643" s="7"/>
      <c r="K643" s="7"/>
      <c r="L643" s="7"/>
      <c r="M643" s="7"/>
      <c r="N643" s="7"/>
      <c r="O643" s="87"/>
      <c r="P643" s="7"/>
      <c r="Q643" s="7"/>
      <c r="R643" s="7"/>
      <c r="S643" s="7"/>
      <c r="T643" s="7"/>
      <c r="U643" s="7"/>
      <c r="V643" s="7"/>
      <c r="W643" s="7"/>
      <c r="X643" s="7"/>
      <c r="Y643" s="7"/>
      <c r="Z643" s="7"/>
      <c r="AA643" s="7"/>
      <c r="AB643" s="7"/>
      <c r="AC643" s="7"/>
      <c r="AD643" s="7"/>
    </row>
    <row r="644" spans="1:30" s="4" customFormat="1">
      <c r="A644" s="7"/>
      <c r="B644" s="7"/>
      <c r="C644" s="7"/>
      <c r="D644" s="7"/>
      <c r="E644" s="7"/>
      <c r="F644" s="7"/>
      <c r="G644" s="7"/>
      <c r="H644" s="7"/>
      <c r="I644" s="7"/>
      <c r="J644" s="7"/>
      <c r="K644" s="7"/>
      <c r="L644" s="7"/>
      <c r="M644" s="7"/>
      <c r="N644" s="7"/>
      <c r="O644" s="87"/>
      <c r="P644" s="7"/>
      <c r="Q644" s="7"/>
      <c r="R644" s="7"/>
      <c r="S644" s="7"/>
      <c r="T644" s="7"/>
      <c r="U644" s="7"/>
      <c r="V644" s="7"/>
      <c r="W644" s="7"/>
      <c r="X644" s="7"/>
      <c r="Y644" s="7"/>
      <c r="Z644" s="7"/>
      <c r="AA644" s="7"/>
      <c r="AB644" s="7"/>
      <c r="AC644" s="7"/>
      <c r="AD644" s="7"/>
    </row>
    <row r="645" spans="1:30" s="4" customFormat="1">
      <c r="A645" s="7"/>
      <c r="B645" s="7"/>
      <c r="C645" s="7"/>
      <c r="D645" s="7"/>
      <c r="E645" s="7"/>
      <c r="F645" s="7"/>
      <c r="G645" s="7"/>
      <c r="H645" s="7"/>
      <c r="I645" s="7"/>
      <c r="J645" s="7"/>
      <c r="K645" s="7"/>
      <c r="L645" s="7"/>
      <c r="M645" s="7"/>
      <c r="N645" s="7"/>
      <c r="O645" s="87"/>
      <c r="P645" s="7"/>
      <c r="Q645" s="7"/>
      <c r="R645" s="7"/>
      <c r="S645" s="7"/>
      <c r="T645" s="7"/>
      <c r="U645" s="7"/>
      <c r="V645" s="7"/>
      <c r="W645" s="7"/>
      <c r="X645" s="7"/>
      <c r="Y645" s="7"/>
      <c r="Z645" s="7"/>
      <c r="AA645" s="7"/>
      <c r="AB645" s="7"/>
      <c r="AC645" s="7"/>
      <c r="AD645" s="7"/>
    </row>
    <row r="646" spans="1:30" s="4" customFormat="1">
      <c r="A646" s="7"/>
      <c r="B646" s="7"/>
      <c r="C646" s="7"/>
      <c r="D646" s="7"/>
      <c r="E646" s="7"/>
      <c r="F646" s="7"/>
      <c r="G646" s="7"/>
      <c r="H646" s="7"/>
      <c r="I646" s="7"/>
      <c r="J646" s="7"/>
      <c r="K646" s="7"/>
      <c r="L646" s="7"/>
      <c r="M646" s="7"/>
      <c r="N646" s="7"/>
      <c r="O646" s="87"/>
      <c r="P646" s="7"/>
      <c r="Q646" s="7"/>
      <c r="R646" s="7"/>
      <c r="S646" s="7"/>
      <c r="T646" s="7"/>
      <c r="U646" s="7"/>
      <c r="V646" s="7"/>
      <c r="W646" s="7"/>
      <c r="X646" s="7"/>
      <c r="Y646" s="7"/>
      <c r="Z646" s="7"/>
      <c r="AA646" s="7"/>
      <c r="AB646" s="7"/>
      <c r="AC646" s="7"/>
      <c r="AD646" s="7"/>
    </row>
    <row r="647" spans="1:30" s="4" customFormat="1">
      <c r="A647" s="7"/>
      <c r="B647" s="7"/>
      <c r="C647" s="7"/>
      <c r="D647" s="7"/>
      <c r="E647" s="7"/>
      <c r="F647" s="7"/>
      <c r="G647" s="7"/>
      <c r="H647" s="7"/>
      <c r="I647" s="7"/>
      <c r="J647" s="7"/>
      <c r="K647" s="7"/>
      <c r="L647" s="7"/>
      <c r="M647" s="7"/>
      <c r="N647" s="7"/>
      <c r="O647" s="87"/>
      <c r="P647" s="7"/>
      <c r="Q647" s="7"/>
      <c r="R647" s="7"/>
      <c r="S647" s="7"/>
      <c r="T647" s="7"/>
      <c r="U647" s="7"/>
      <c r="V647" s="7"/>
      <c r="W647" s="7"/>
      <c r="X647" s="7"/>
      <c r="Y647" s="7"/>
      <c r="Z647" s="7"/>
      <c r="AA647" s="7"/>
      <c r="AB647" s="7"/>
      <c r="AC647" s="7"/>
      <c r="AD647" s="7"/>
    </row>
    <row r="648" spans="1:30" s="4" customFormat="1">
      <c r="A648" s="7"/>
      <c r="B648" s="7"/>
      <c r="C648" s="7"/>
      <c r="D648" s="7"/>
      <c r="E648" s="7"/>
      <c r="F648" s="7"/>
      <c r="G648" s="7"/>
      <c r="H648" s="7"/>
      <c r="I648" s="7"/>
      <c r="J648" s="7"/>
      <c r="K648" s="7"/>
      <c r="L648" s="7"/>
      <c r="M648" s="7"/>
      <c r="N648" s="7"/>
      <c r="O648" s="87"/>
      <c r="P648" s="7"/>
      <c r="Q648" s="7"/>
      <c r="R648" s="7"/>
      <c r="S648" s="7"/>
      <c r="T648" s="7"/>
      <c r="U648" s="7"/>
      <c r="V648" s="7"/>
      <c r="W648" s="7"/>
      <c r="X648" s="7"/>
      <c r="Y648" s="7"/>
      <c r="Z648" s="7"/>
      <c r="AA648" s="7"/>
      <c r="AB648" s="7"/>
      <c r="AC648" s="7"/>
      <c r="AD648" s="7"/>
    </row>
    <row r="649" spans="1:30" s="4" customFormat="1">
      <c r="A649" s="7"/>
      <c r="B649" s="7"/>
      <c r="C649" s="7"/>
      <c r="D649" s="7"/>
      <c r="E649" s="7"/>
      <c r="F649" s="7"/>
      <c r="G649" s="7"/>
      <c r="H649" s="7"/>
      <c r="I649" s="7"/>
      <c r="J649" s="7"/>
      <c r="K649" s="7"/>
      <c r="L649" s="7"/>
      <c r="M649" s="7"/>
      <c r="N649" s="7"/>
      <c r="O649" s="87"/>
      <c r="P649" s="7"/>
      <c r="Q649" s="7"/>
      <c r="R649" s="7"/>
      <c r="S649" s="7"/>
      <c r="T649" s="7"/>
      <c r="U649" s="7"/>
      <c r="V649" s="7"/>
      <c r="W649" s="7"/>
      <c r="X649" s="7"/>
      <c r="Y649" s="7"/>
      <c r="Z649" s="7"/>
      <c r="AA649" s="7"/>
      <c r="AB649" s="7"/>
      <c r="AC649" s="7"/>
      <c r="AD649" s="7"/>
    </row>
    <row r="650" spans="1:30" s="4" customFormat="1">
      <c r="A650" s="7"/>
      <c r="B650" s="7"/>
      <c r="C650" s="7"/>
      <c r="D650" s="7"/>
      <c r="E650" s="7"/>
      <c r="F650" s="7"/>
      <c r="G650" s="7"/>
      <c r="H650" s="7"/>
      <c r="I650" s="7"/>
      <c r="J650" s="7"/>
      <c r="K650" s="7"/>
      <c r="L650" s="7"/>
      <c r="M650" s="7"/>
      <c r="N650" s="7"/>
      <c r="O650" s="87"/>
      <c r="P650" s="7"/>
      <c r="Q650" s="7"/>
      <c r="R650" s="7"/>
      <c r="S650" s="7"/>
      <c r="T650" s="7"/>
      <c r="U650" s="7"/>
      <c r="V650" s="7"/>
      <c r="W650" s="7"/>
      <c r="X650" s="7"/>
      <c r="Y650" s="7"/>
      <c r="Z650" s="7"/>
      <c r="AA650" s="7"/>
      <c r="AB650" s="7"/>
      <c r="AC650" s="7"/>
      <c r="AD650" s="7"/>
    </row>
    <row r="651" spans="1:30" s="4" customFormat="1">
      <c r="A651" s="7"/>
      <c r="B651" s="7"/>
      <c r="C651" s="7"/>
      <c r="D651" s="7"/>
      <c r="E651" s="7"/>
      <c r="F651" s="7"/>
      <c r="G651" s="7"/>
      <c r="H651" s="7"/>
      <c r="I651" s="7"/>
      <c r="J651" s="7"/>
      <c r="K651" s="7"/>
      <c r="L651" s="7"/>
      <c r="M651" s="7"/>
      <c r="N651" s="7"/>
      <c r="O651" s="87"/>
      <c r="P651" s="7"/>
      <c r="Q651" s="7"/>
      <c r="R651" s="7"/>
      <c r="S651" s="7"/>
      <c r="T651" s="7"/>
      <c r="U651" s="7"/>
      <c r="V651" s="7"/>
      <c r="W651" s="7"/>
      <c r="X651" s="7"/>
      <c r="Y651" s="7"/>
      <c r="Z651" s="7"/>
      <c r="AA651" s="7"/>
      <c r="AB651" s="7"/>
      <c r="AC651" s="7"/>
      <c r="AD651" s="7"/>
    </row>
    <row r="652" spans="1:30" s="4" customFormat="1">
      <c r="A652" s="7"/>
      <c r="B652" s="7"/>
      <c r="C652" s="7"/>
      <c r="D652" s="7"/>
      <c r="E652" s="7"/>
      <c r="F652" s="7"/>
      <c r="G652" s="7"/>
      <c r="H652" s="7"/>
      <c r="I652" s="7"/>
      <c r="J652" s="7"/>
      <c r="K652" s="7"/>
      <c r="L652" s="7"/>
      <c r="M652" s="7"/>
      <c r="N652" s="7"/>
      <c r="O652" s="87"/>
      <c r="P652" s="7"/>
      <c r="Q652" s="7"/>
      <c r="R652" s="7"/>
      <c r="S652" s="7"/>
      <c r="T652" s="7"/>
      <c r="U652" s="7"/>
      <c r="V652" s="7"/>
      <c r="W652" s="7"/>
      <c r="X652" s="7"/>
      <c r="Y652" s="7"/>
      <c r="Z652" s="7"/>
      <c r="AA652" s="7"/>
      <c r="AB652" s="7"/>
      <c r="AC652" s="7"/>
      <c r="AD652" s="7"/>
    </row>
    <row r="653" spans="1:30" s="4" customFormat="1">
      <c r="A653" s="7"/>
      <c r="B653" s="7"/>
      <c r="C653" s="7"/>
      <c r="D653" s="7"/>
      <c r="E653" s="7"/>
      <c r="F653" s="7"/>
      <c r="G653" s="7"/>
      <c r="H653" s="7"/>
      <c r="I653" s="7"/>
      <c r="J653" s="7"/>
      <c r="K653" s="7"/>
      <c r="L653" s="7"/>
      <c r="M653" s="7"/>
      <c r="N653" s="7"/>
      <c r="O653" s="87"/>
      <c r="P653" s="7"/>
      <c r="Q653" s="7"/>
      <c r="R653" s="7"/>
      <c r="S653" s="7"/>
      <c r="T653" s="7"/>
      <c r="U653" s="7"/>
      <c r="V653" s="7"/>
      <c r="W653" s="7"/>
      <c r="X653" s="7"/>
      <c r="Y653" s="7"/>
      <c r="Z653" s="7"/>
      <c r="AA653" s="7"/>
      <c r="AB653" s="7"/>
      <c r="AC653" s="7"/>
      <c r="AD653" s="7"/>
    </row>
    <row r="654" spans="1:30" s="4" customFormat="1">
      <c r="A654" s="7"/>
      <c r="B654" s="7"/>
      <c r="C654" s="7"/>
      <c r="D654" s="7"/>
      <c r="E654" s="7"/>
      <c r="F654" s="7"/>
      <c r="G654" s="7"/>
      <c r="H654" s="7"/>
      <c r="I654" s="7"/>
      <c r="J654" s="7"/>
      <c r="K654" s="7"/>
      <c r="L654" s="7"/>
      <c r="M654" s="7"/>
      <c r="N654" s="7"/>
      <c r="O654" s="87"/>
      <c r="P654" s="7"/>
      <c r="Q654" s="7"/>
      <c r="R654" s="7"/>
      <c r="S654" s="7"/>
      <c r="T654" s="7"/>
      <c r="U654" s="7"/>
      <c r="V654" s="7"/>
      <c r="W654" s="7"/>
      <c r="X654" s="7"/>
      <c r="Y654" s="7"/>
      <c r="Z654" s="7"/>
      <c r="AA654" s="7"/>
      <c r="AB654" s="7"/>
      <c r="AC654" s="7"/>
      <c r="AD654" s="7"/>
    </row>
    <row r="655" spans="1:30" s="4" customFormat="1">
      <c r="A655" s="7"/>
      <c r="B655" s="7"/>
      <c r="C655" s="7"/>
      <c r="D655" s="7"/>
      <c r="E655" s="7"/>
      <c r="F655" s="7"/>
      <c r="G655" s="7"/>
      <c r="H655" s="7"/>
      <c r="I655" s="7"/>
      <c r="J655" s="7"/>
      <c r="K655" s="7"/>
      <c r="L655" s="7"/>
      <c r="M655" s="7"/>
      <c r="N655" s="7"/>
      <c r="O655" s="87"/>
      <c r="P655" s="7"/>
      <c r="Q655" s="7"/>
      <c r="R655" s="7"/>
      <c r="S655" s="7"/>
      <c r="T655" s="7"/>
      <c r="U655" s="7"/>
      <c r="V655" s="7"/>
      <c r="W655" s="7"/>
      <c r="X655" s="7"/>
      <c r="Y655" s="7"/>
      <c r="Z655" s="7"/>
      <c r="AA655" s="7"/>
      <c r="AB655" s="7"/>
      <c r="AC655" s="7"/>
      <c r="AD655" s="7"/>
    </row>
    <row r="656" spans="1:30" s="4" customFormat="1">
      <c r="A656" s="7"/>
      <c r="B656" s="7"/>
      <c r="C656" s="7"/>
      <c r="D656" s="7"/>
      <c r="E656" s="7"/>
      <c r="F656" s="7"/>
      <c r="G656" s="7"/>
      <c r="H656" s="7"/>
      <c r="I656" s="7"/>
      <c r="J656" s="7"/>
      <c r="K656" s="7"/>
      <c r="L656" s="7"/>
      <c r="M656" s="7"/>
      <c r="N656" s="7"/>
      <c r="O656" s="87"/>
      <c r="P656" s="7"/>
      <c r="Q656" s="7"/>
      <c r="R656" s="7"/>
      <c r="S656" s="7"/>
      <c r="T656" s="7"/>
      <c r="U656" s="7"/>
      <c r="V656" s="7"/>
      <c r="W656" s="7"/>
      <c r="X656" s="7"/>
      <c r="Y656" s="7"/>
      <c r="Z656" s="7"/>
      <c r="AA656" s="7"/>
      <c r="AB656" s="7"/>
      <c r="AC656" s="7"/>
      <c r="AD656" s="7"/>
    </row>
    <row r="657" spans="1:30" s="4" customFormat="1">
      <c r="A657" s="7"/>
      <c r="B657" s="7"/>
      <c r="C657" s="7"/>
      <c r="D657" s="7"/>
      <c r="E657" s="7"/>
      <c r="F657" s="7"/>
      <c r="G657" s="7"/>
      <c r="H657" s="7"/>
      <c r="I657" s="7"/>
      <c r="J657" s="7"/>
      <c r="K657" s="7"/>
      <c r="L657" s="7"/>
      <c r="M657" s="7"/>
      <c r="N657" s="7"/>
      <c r="O657" s="87"/>
      <c r="P657" s="7"/>
      <c r="Q657" s="7"/>
      <c r="R657" s="7"/>
      <c r="S657" s="7"/>
      <c r="T657" s="7"/>
      <c r="U657" s="7"/>
      <c r="V657" s="7"/>
      <c r="W657" s="7"/>
      <c r="X657" s="7"/>
      <c r="Y657" s="7"/>
      <c r="Z657" s="7"/>
      <c r="AA657" s="7"/>
      <c r="AB657" s="7"/>
      <c r="AC657" s="7"/>
      <c r="AD657" s="7"/>
    </row>
    <row r="658" spans="1:30" s="4" customFormat="1">
      <c r="A658" s="7"/>
      <c r="B658" s="7"/>
      <c r="C658" s="7"/>
      <c r="D658" s="7"/>
      <c r="E658" s="7"/>
      <c r="F658" s="7"/>
      <c r="G658" s="7"/>
      <c r="H658" s="7"/>
      <c r="I658" s="7"/>
      <c r="J658" s="7"/>
      <c r="K658" s="7"/>
      <c r="L658" s="7"/>
      <c r="M658" s="7"/>
      <c r="N658" s="7"/>
      <c r="O658" s="87"/>
      <c r="P658" s="7"/>
      <c r="Q658" s="7"/>
      <c r="R658" s="7"/>
      <c r="S658" s="7"/>
      <c r="T658" s="7"/>
      <c r="U658" s="7"/>
      <c r="V658" s="7"/>
      <c r="W658" s="7"/>
      <c r="X658" s="7"/>
      <c r="Y658" s="7"/>
      <c r="Z658" s="7"/>
      <c r="AA658" s="7"/>
      <c r="AB658" s="7"/>
      <c r="AC658" s="7"/>
      <c r="AD658" s="7"/>
    </row>
    <row r="659" spans="1:30" s="4" customFormat="1">
      <c r="A659" s="7"/>
      <c r="B659" s="7"/>
      <c r="C659" s="7"/>
      <c r="D659" s="7"/>
      <c r="E659" s="7"/>
      <c r="F659" s="7"/>
      <c r="G659" s="7"/>
      <c r="H659" s="7"/>
      <c r="I659" s="7"/>
      <c r="J659" s="7"/>
      <c r="K659" s="7"/>
      <c r="L659" s="7"/>
      <c r="M659" s="7"/>
      <c r="N659" s="7"/>
      <c r="O659" s="87"/>
      <c r="P659" s="7"/>
      <c r="Q659" s="7"/>
      <c r="R659" s="7"/>
      <c r="S659" s="7"/>
      <c r="T659" s="7"/>
      <c r="U659" s="7"/>
      <c r="V659" s="7"/>
      <c r="W659" s="7"/>
      <c r="X659" s="7"/>
      <c r="Y659" s="7"/>
      <c r="Z659" s="7"/>
      <c r="AA659" s="7"/>
      <c r="AB659" s="7"/>
      <c r="AC659" s="7"/>
      <c r="AD659" s="7"/>
    </row>
    <row r="660" spans="1:30" s="4" customFormat="1">
      <c r="A660" s="7"/>
      <c r="B660" s="7"/>
      <c r="C660" s="7"/>
      <c r="D660" s="7"/>
      <c r="E660" s="7"/>
      <c r="F660" s="7"/>
      <c r="G660" s="7"/>
      <c r="H660" s="7"/>
      <c r="I660" s="7"/>
      <c r="J660" s="7"/>
      <c r="K660" s="7"/>
      <c r="L660" s="7"/>
      <c r="M660" s="7"/>
      <c r="N660" s="7"/>
      <c r="O660" s="87"/>
      <c r="P660" s="7"/>
      <c r="Q660" s="7"/>
      <c r="R660" s="7"/>
      <c r="S660" s="7"/>
      <c r="T660" s="7"/>
      <c r="U660" s="7"/>
      <c r="V660" s="7"/>
      <c r="W660" s="7"/>
      <c r="X660" s="7"/>
      <c r="Y660" s="7"/>
      <c r="Z660" s="7"/>
      <c r="AA660" s="7"/>
      <c r="AB660" s="7"/>
      <c r="AC660" s="7"/>
      <c r="AD660" s="7"/>
    </row>
    <row r="661" spans="1:30" s="4" customFormat="1">
      <c r="A661" s="7"/>
      <c r="B661" s="7"/>
      <c r="C661" s="7"/>
      <c r="D661" s="7"/>
      <c r="E661" s="7"/>
      <c r="F661" s="7"/>
      <c r="G661" s="7"/>
      <c r="H661" s="7"/>
      <c r="I661" s="7"/>
      <c r="J661" s="7"/>
      <c r="K661" s="7"/>
      <c r="L661" s="7"/>
      <c r="M661" s="7"/>
      <c r="N661" s="7"/>
      <c r="O661" s="87"/>
      <c r="P661" s="7"/>
      <c r="Q661" s="7"/>
      <c r="R661" s="7"/>
      <c r="S661" s="7"/>
      <c r="T661" s="7"/>
      <c r="U661" s="7"/>
      <c r="V661" s="7"/>
      <c r="W661" s="7"/>
      <c r="X661" s="7"/>
      <c r="Y661" s="7"/>
      <c r="Z661" s="7"/>
      <c r="AA661" s="7"/>
      <c r="AB661" s="7"/>
      <c r="AC661" s="7"/>
      <c r="AD661" s="7"/>
    </row>
    <row r="662" spans="1:30" s="4" customFormat="1">
      <c r="A662" s="7"/>
      <c r="B662" s="7"/>
      <c r="C662" s="7"/>
      <c r="D662" s="7"/>
      <c r="E662" s="7"/>
      <c r="F662" s="7"/>
      <c r="G662" s="7"/>
      <c r="H662" s="7"/>
      <c r="I662" s="7"/>
      <c r="J662" s="7"/>
      <c r="K662" s="7"/>
      <c r="L662" s="7"/>
      <c r="M662" s="7"/>
      <c r="N662" s="7"/>
      <c r="O662" s="87"/>
      <c r="P662" s="7"/>
      <c r="Q662" s="7"/>
      <c r="R662" s="7"/>
      <c r="S662" s="7"/>
      <c r="T662" s="7"/>
      <c r="U662" s="7"/>
      <c r="V662" s="7"/>
      <c r="W662" s="7"/>
      <c r="X662" s="7"/>
      <c r="Y662" s="7"/>
      <c r="Z662" s="7"/>
      <c r="AA662" s="7"/>
      <c r="AB662" s="7"/>
      <c r="AC662" s="7"/>
      <c r="AD662" s="7"/>
    </row>
    <row r="663" spans="1:30" s="4" customFormat="1">
      <c r="A663" s="7"/>
      <c r="B663" s="7"/>
      <c r="C663" s="7"/>
      <c r="D663" s="7"/>
      <c r="E663" s="7"/>
      <c r="F663" s="7"/>
      <c r="G663" s="7"/>
      <c r="H663" s="7"/>
      <c r="I663" s="7"/>
      <c r="J663" s="7"/>
      <c r="K663" s="7"/>
      <c r="L663" s="7"/>
      <c r="M663" s="7"/>
      <c r="N663" s="7"/>
      <c r="O663" s="87"/>
      <c r="P663" s="7"/>
      <c r="Q663" s="7"/>
      <c r="R663" s="7"/>
      <c r="S663" s="7"/>
      <c r="T663" s="7"/>
      <c r="U663" s="7"/>
      <c r="V663" s="7"/>
      <c r="W663" s="7"/>
      <c r="X663" s="7"/>
      <c r="Y663" s="7"/>
      <c r="Z663" s="7"/>
      <c r="AA663" s="7"/>
      <c r="AB663" s="7"/>
      <c r="AC663" s="7"/>
      <c r="AD663" s="7"/>
    </row>
    <row r="664" spans="1:30" s="4" customFormat="1">
      <c r="A664" s="7"/>
      <c r="B664" s="7"/>
      <c r="C664" s="7"/>
      <c r="D664" s="7"/>
      <c r="E664" s="7"/>
      <c r="F664" s="7"/>
      <c r="G664" s="7"/>
      <c r="H664" s="7"/>
      <c r="I664" s="7"/>
      <c r="J664" s="7"/>
      <c r="K664" s="7"/>
      <c r="L664" s="7"/>
      <c r="M664" s="7"/>
      <c r="N664" s="7"/>
      <c r="O664" s="87"/>
      <c r="P664" s="7"/>
      <c r="Q664" s="7"/>
      <c r="R664" s="7"/>
      <c r="S664" s="7"/>
      <c r="T664" s="7"/>
      <c r="U664" s="7"/>
      <c r="V664" s="7"/>
      <c r="W664" s="7"/>
      <c r="X664" s="7"/>
      <c r="Y664" s="7"/>
      <c r="Z664" s="7"/>
      <c r="AA664" s="7"/>
      <c r="AB664" s="7"/>
      <c r="AC664" s="7"/>
      <c r="AD664" s="7"/>
    </row>
    <row r="665" spans="1:30" s="4" customFormat="1">
      <c r="A665" s="7"/>
      <c r="B665" s="7"/>
      <c r="C665" s="7"/>
      <c r="D665" s="7"/>
      <c r="E665" s="7"/>
      <c r="F665" s="7"/>
      <c r="G665" s="7"/>
      <c r="H665" s="7"/>
      <c r="I665" s="7"/>
      <c r="J665" s="7"/>
      <c r="K665" s="7"/>
      <c r="L665" s="7"/>
      <c r="M665" s="7"/>
      <c r="N665" s="7"/>
      <c r="O665" s="87"/>
      <c r="P665" s="7"/>
      <c r="Q665" s="7"/>
      <c r="R665" s="7"/>
      <c r="S665" s="7"/>
      <c r="T665" s="7"/>
      <c r="U665" s="7"/>
      <c r="V665" s="7"/>
      <c r="W665" s="7"/>
      <c r="X665" s="7"/>
      <c r="Y665" s="7"/>
      <c r="Z665" s="7"/>
      <c r="AA665" s="7"/>
      <c r="AB665" s="7"/>
      <c r="AC665" s="7"/>
      <c r="AD665" s="7"/>
    </row>
    <row r="666" spans="1:30" s="4" customFormat="1">
      <c r="A666" s="7"/>
      <c r="B666" s="7"/>
      <c r="C666" s="7"/>
      <c r="D666" s="7"/>
      <c r="E666" s="7"/>
      <c r="F666" s="7"/>
      <c r="G666" s="7"/>
      <c r="H666" s="7"/>
      <c r="I666" s="7"/>
      <c r="J666" s="7"/>
      <c r="K666" s="7"/>
      <c r="L666" s="7"/>
      <c r="M666" s="7"/>
      <c r="N666" s="7"/>
      <c r="O666" s="87"/>
      <c r="P666" s="7"/>
      <c r="Q666" s="7"/>
      <c r="R666" s="7"/>
      <c r="S666" s="7"/>
      <c r="T666" s="7"/>
      <c r="U666" s="7"/>
      <c r="V666" s="7"/>
      <c r="W666" s="7"/>
      <c r="X666" s="7"/>
      <c r="Y666" s="7"/>
      <c r="Z666" s="7"/>
      <c r="AA666" s="7"/>
      <c r="AB666" s="7"/>
      <c r="AC666" s="7"/>
      <c r="AD666" s="7"/>
    </row>
    <row r="667" spans="1:30" s="4" customFormat="1">
      <c r="A667" s="7"/>
      <c r="B667" s="7"/>
      <c r="C667" s="7"/>
      <c r="D667" s="7"/>
      <c r="E667" s="7"/>
      <c r="F667" s="7"/>
      <c r="G667" s="7"/>
      <c r="H667" s="7"/>
      <c r="I667" s="7"/>
      <c r="J667" s="7"/>
      <c r="K667" s="7"/>
      <c r="L667" s="7"/>
      <c r="M667" s="7"/>
      <c r="N667" s="7"/>
      <c r="O667" s="87"/>
      <c r="P667" s="7"/>
      <c r="Q667" s="7"/>
      <c r="R667" s="7"/>
      <c r="S667" s="7"/>
      <c r="T667" s="7"/>
      <c r="U667" s="7"/>
      <c r="V667" s="7"/>
      <c r="W667" s="7"/>
      <c r="X667" s="7"/>
      <c r="Y667" s="7"/>
      <c r="Z667" s="7"/>
      <c r="AA667" s="7"/>
      <c r="AB667" s="7"/>
      <c r="AC667" s="7"/>
      <c r="AD667" s="7"/>
    </row>
    <row r="668" spans="1:30" s="4" customFormat="1">
      <c r="A668" s="7"/>
      <c r="B668" s="7"/>
      <c r="C668" s="7"/>
      <c r="D668" s="7"/>
      <c r="E668" s="7"/>
      <c r="F668" s="7"/>
      <c r="G668" s="7"/>
      <c r="H668" s="7"/>
      <c r="I668" s="7"/>
      <c r="J668" s="7"/>
      <c r="K668" s="7"/>
      <c r="L668" s="7"/>
      <c r="M668" s="7"/>
      <c r="N668" s="7"/>
      <c r="O668" s="87"/>
      <c r="P668" s="7"/>
      <c r="Q668" s="7"/>
      <c r="R668" s="7"/>
      <c r="S668" s="7"/>
      <c r="T668" s="7"/>
      <c r="U668" s="7"/>
      <c r="V668" s="7"/>
      <c r="W668" s="7"/>
      <c r="X668" s="7"/>
      <c r="Y668" s="7"/>
      <c r="Z668" s="7"/>
      <c r="AA668" s="7"/>
      <c r="AB668" s="7"/>
      <c r="AC668" s="7"/>
      <c r="AD668" s="7"/>
    </row>
    <row r="669" spans="1:30" s="4" customFormat="1">
      <c r="A669" s="7"/>
      <c r="B669" s="7"/>
      <c r="C669" s="7"/>
      <c r="D669" s="7"/>
      <c r="E669" s="7"/>
      <c r="F669" s="7"/>
      <c r="G669" s="7"/>
      <c r="H669" s="7"/>
      <c r="I669" s="7"/>
      <c r="J669" s="7"/>
      <c r="K669" s="7"/>
      <c r="L669" s="7"/>
      <c r="M669" s="7"/>
      <c r="N669" s="7"/>
      <c r="O669" s="87"/>
      <c r="P669" s="7"/>
      <c r="Q669" s="7"/>
      <c r="R669" s="7"/>
      <c r="S669" s="7"/>
      <c r="T669" s="7"/>
      <c r="U669" s="7"/>
      <c r="V669" s="7"/>
      <c r="W669" s="7"/>
      <c r="X669" s="7"/>
      <c r="Y669" s="7"/>
      <c r="Z669" s="7"/>
      <c r="AA669" s="7"/>
      <c r="AB669" s="7"/>
      <c r="AC669" s="7"/>
      <c r="AD669" s="7"/>
    </row>
    <row r="670" spans="1:30" s="4" customFormat="1">
      <c r="A670" s="7"/>
      <c r="B670" s="7"/>
      <c r="C670" s="7"/>
      <c r="D670" s="7"/>
      <c r="E670" s="7"/>
      <c r="F670" s="7"/>
      <c r="G670" s="7"/>
      <c r="H670" s="7"/>
      <c r="I670" s="7"/>
      <c r="J670" s="7"/>
      <c r="K670" s="7"/>
      <c r="L670" s="7"/>
      <c r="M670" s="7"/>
      <c r="N670" s="7"/>
      <c r="O670" s="87"/>
      <c r="P670" s="7"/>
      <c r="Q670" s="7"/>
      <c r="R670" s="7"/>
      <c r="S670" s="7"/>
      <c r="T670" s="7"/>
      <c r="U670" s="7"/>
      <c r="V670" s="7"/>
      <c r="W670" s="7"/>
      <c r="X670" s="7"/>
      <c r="Y670" s="7"/>
      <c r="Z670" s="7"/>
      <c r="AA670" s="7"/>
      <c r="AB670" s="7"/>
      <c r="AC670" s="7"/>
      <c r="AD670" s="7"/>
    </row>
    <row r="671" spans="1:30" s="4" customFormat="1">
      <c r="A671" s="7"/>
      <c r="B671" s="7"/>
      <c r="C671" s="7"/>
      <c r="D671" s="7"/>
      <c r="E671" s="7"/>
      <c r="F671" s="7"/>
      <c r="G671" s="7"/>
      <c r="H671" s="7"/>
      <c r="I671" s="7"/>
      <c r="J671" s="7"/>
      <c r="K671" s="7"/>
      <c r="L671" s="7"/>
      <c r="M671" s="7"/>
      <c r="N671" s="7"/>
      <c r="O671" s="87"/>
      <c r="P671" s="7"/>
      <c r="Q671" s="7"/>
      <c r="R671" s="7"/>
      <c r="S671" s="7"/>
      <c r="T671" s="7"/>
      <c r="U671" s="7"/>
      <c r="V671" s="7"/>
      <c r="W671" s="7"/>
      <c r="X671" s="7"/>
      <c r="Y671" s="7"/>
      <c r="Z671" s="7"/>
      <c r="AA671" s="7"/>
      <c r="AB671" s="7"/>
      <c r="AC671" s="7"/>
      <c r="AD671" s="7"/>
    </row>
    <row r="672" spans="1:30" s="4" customFormat="1">
      <c r="A672" s="7"/>
      <c r="B672" s="7"/>
      <c r="C672" s="7"/>
      <c r="D672" s="7"/>
      <c r="E672" s="7"/>
      <c r="F672" s="7"/>
      <c r="G672" s="7"/>
      <c r="H672" s="7"/>
      <c r="I672" s="7"/>
      <c r="J672" s="7"/>
      <c r="K672" s="7"/>
      <c r="L672" s="7"/>
      <c r="M672" s="7"/>
      <c r="N672" s="7"/>
      <c r="O672" s="87"/>
      <c r="P672" s="7"/>
      <c r="Q672" s="7"/>
      <c r="R672" s="7"/>
      <c r="S672" s="7"/>
      <c r="T672" s="7"/>
      <c r="U672" s="7"/>
      <c r="V672" s="7"/>
      <c r="W672" s="7"/>
      <c r="X672" s="7"/>
      <c r="Y672" s="7"/>
      <c r="Z672" s="7"/>
      <c r="AA672" s="7"/>
      <c r="AB672" s="7"/>
      <c r="AC672" s="7"/>
      <c r="AD672" s="7"/>
    </row>
    <row r="673" spans="1:30" s="4" customFormat="1">
      <c r="A673" s="7"/>
      <c r="B673" s="7"/>
      <c r="C673" s="7"/>
      <c r="D673" s="7"/>
      <c r="E673" s="7"/>
      <c r="F673" s="7"/>
      <c r="G673" s="7"/>
      <c r="H673" s="7"/>
      <c r="I673" s="7"/>
      <c r="J673" s="7"/>
      <c r="K673" s="7"/>
      <c r="L673" s="7"/>
      <c r="M673" s="7"/>
      <c r="N673" s="7"/>
      <c r="O673" s="87"/>
      <c r="P673" s="7"/>
      <c r="Q673" s="7"/>
      <c r="R673" s="7"/>
      <c r="S673" s="7"/>
      <c r="T673" s="7"/>
      <c r="U673" s="7"/>
      <c r="V673" s="7"/>
      <c r="W673" s="7"/>
      <c r="X673" s="7"/>
      <c r="Y673" s="7"/>
      <c r="Z673" s="7"/>
      <c r="AA673" s="7"/>
      <c r="AB673" s="7"/>
      <c r="AC673" s="7"/>
      <c r="AD673" s="7"/>
    </row>
    <row r="674" spans="1:30" s="4" customFormat="1">
      <c r="A674" s="7"/>
      <c r="B674" s="7"/>
      <c r="C674" s="7"/>
      <c r="D674" s="7"/>
      <c r="E674" s="7"/>
      <c r="F674" s="7"/>
      <c r="G674" s="7"/>
      <c r="H674" s="7"/>
      <c r="I674" s="7"/>
      <c r="J674" s="7"/>
      <c r="K674" s="7"/>
      <c r="L674" s="7"/>
      <c r="M674" s="7"/>
      <c r="N674" s="7"/>
      <c r="O674" s="87"/>
      <c r="P674" s="7"/>
      <c r="Q674" s="7"/>
      <c r="R674" s="7"/>
      <c r="S674" s="7"/>
      <c r="T674" s="7"/>
      <c r="U674" s="7"/>
      <c r="V674" s="7"/>
      <c r="W674" s="7"/>
      <c r="X674" s="7"/>
      <c r="Y674" s="7"/>
      <c r="Z674" s="7"/>
      <c r="AA674" s="7"/>
      <c r="AB674" s="7"/>
      <c r="AC674" s="7"/>
      <c r="AD674" s="7"/>
    </row>
    <row r="675" spans="1:30" s="4" customFormat="1">
      <c r="A675" s="7"/>
      <c r="B675" s="7"/>
      <c r="C675" s="7"/>
      <c r="D675" s="7"/>
      <c r="E675" s="7"/>
      <c r="F675" s="7"/>
      <c r="G675" s="7"/>
      <c r="H675" s="7"/>
      <c r="I675" s="7"/>
      <c r="J675" s="7"/>
      <c r="K675" s="7"/>
      <c r="L675" s="7"/>
      <c r="M675" s="7"/>
      <c r="N675" s="7"/>
      <c r="O675" s="87"/>
      <c r="P675" s="7"/>
      <c r="Q675" s="7"/>
      <c r="R675" s="7"/>
      <c r="S675" s="7"/>
      <c r="T675" s="7"/>
      <c r="U675" s="7"/>
      <c r="V675" s="7"/>
      <c r="W675" s="7"/>
      <c r="X675" s="7"/>
      <c r="Y675" s="7"/>
      <c r="Z675" s="7"/>
      <c r="AA675" s="7"/>
      <c r="AB675" s="7"/>
      <c r="AC675" s="7"/>
      <c r="AD675" s="7"/>
    </row>
    <row r="676" spans="1:30" s="4" customFormat="1">
      <c r="A676" s="7"/>
      <c r="B676" s="7"/>
      <c r="C676" s="7"/>
      <c r="D676" s="7"/>
      <c r="E676" s="7"/>
      <c r="F676" s="7"/>
      <c r="G676" s="7"/>
      <c r="H676" s="7"/>
      <c r="I676" s="7"/>
      <c r="J676" s="7"/>
      <c r="K676" s="7"/>
      <c r="L676" s="7"/>
      <c r="M676" s="7"/>
      <c r="N676" s="7"/>
      <c r="O676" s="87"/>
      <c r="P676" s="7"/>
      <c r="Q676" s="7"/>
      <c r="R676" s="7"/>
      <c r="S676" s="7"/>
      <c r="T676" s="7"/>
      <c r="U676" s="7"/>
      <c r="V676" s="7"/>
      <c r="W676" s="7"/>
      <c r="X676" s="7"/>
      <c r="Y676" s="7"/>
      <c r="Z676" s="7"/>
      <c r="AA676" s="7"/>
      <c r="AB676" s="7"/>
      <c r="AC676" s="7"/>
      <c r="AD676" s="7"/>
    </row>
    <row r="677" spans="1:30" s="4" customFormat="1">
      <c r="A677" s="7"/>
      <c r="B677" s="7"/>
      <c r="C677" s="7"/>
      <c r="D677" s="7"/>
      <c r="E677" s="7"/>
      <c r="F677" s="7"/>
      <c r="G677" s="7"/>
      <c r="H677" s="7"/>
      <c r="I677" s="7"/>
      <c r="J677" s="7"/>
      <c r="K677" s="7"/>
      <c r="L677" s="7"/>
      <c r="M677" s="7"/>
      <c r="N677" s="7"/>
      <c r="O677" s="87"/>
      <c r="P677" s="7"/>
      <c r="Q677" s="7"/>
      <c r="R677" s="7"/>
      <c r="S677" s="7"/>
      <c r="T677" s="7"/>
      <c r="U677" s="7"/>
      <c r="V677" s="7"/>
      <c r="W677" s="7"/>
      <c r="X677" s="7"/>
      <c r="Y677" s="7"/>
      <c r="Z677" s="7"/>
      <c r="AA677" s="7"/>
      <c r="AB677" s="7"/>
      <c r="AC677" s="7"/>
      <c r="AD677" s="7"/>
    </row>
    <row r="678" spans="1:30" s="4" customFormat="1">
      <c r="A678" s="7"/>
      <c r="B678" s="7"/>
      <c r="C678" s="7"/>
      <c r="D678" s="7"/>
      <c r="E678" s="7"/>
      <c r="F678" s="7"/>
      <c r="G678" s="7"/>
      <c r="H678" s="7"/>
      <c r="I678" s="7"/>
      <c r="J678" s="7"/>
      <c r="K678" s="7"/>
      <c r="L678" s="7"/>
      <c r="M678" s="7"/>
      <c r="N678" s="7"/>
      <c r="O678" s="87"/>
      <c r="P678" s="7"/>
      <c r="Q678" s="7"/>
      <c r="R678" s="7"/>
      <c r="S678" s="7"/>
      <c r="T678" s="7"/>
      <c r="U678" s="7"/>
      <c r="V678" s="7"/>
      <c r="W678" s="7"/>
      <c r="X678" s="7"/>
      <c r="Y678" s="7"/>
      <c r="Z678" s="7"/>
      <c r="AA678" s="7"/>
      <c r="AB678" s="7"/>
      <c r="AC678" s="7"/>
      <c r="AD678" s="7"/>
    </row>
    <row r="679" spans="1:30" s="4" customFormat="1">
      <c r="A679" s="7"/>
      <c r="B679" s="7"/>
      <c r="C679" s="7"/>
      <c r="D679" s="7"/>
      <c r="E679" s="7"/>
      <c r="F679" s="7"/>
      <c r="G679" s="7"/>
      <c r="H679" s="7"/>
      <c r="I679" s="7"/>
      <c r="J679" s="7"/>
      <c r="K679" s="7"/>
      <c r="L679" s="7"/>
      <c r="M679" s="7"/>
      <c r="N679" s="7"/>
      <c r="O679" s="87"/>
      <c r="P679" s="7"/>
      <c r="Q679" s="7"/>
      <c r="R679" s="7"/>
      <c r="S679" s="7"/>
      <c r="T679" s="7"/>
      <c r="U679" s="7"/>
      <c r="V679" s="7"/>
      <c r="W679" s="7"/>
      <c r="X679" s="7"/>
      <c r="Y679" s="7"/>
      <c r="Z679" s="7"/>
      <c r="AA679" s="7"/>
      <c r="AB679" s="7"/>
      <c r="AC679" s="7"/>
      <c r="AD679" s="7"/>
    </row>
    <row r="680" spans="1:30" s="4" customFormat="1">
      <c r="A680" s="7"/>
      <c r="B680" s="7"/>
      <c r="C680" s="7"/>
      <c r="D680" s="7"/>
      <c r="E680" s="7"/>
      <c r="F680" s="7"/>
      <c r="G680" s="7"/>
      <c r="H680" s="7"/>
      <c r="I680" s="7"/>
      <c r="J680" s="7"/>
      <c r="K680" s="7"/>
      <c r="L680" s="7"/>
      <c r="M680" s="7"/>
      <c r="N680" s="7"/>
      <c r="O680" s="87"/>
      <c r="P680" s="7"/>
      <c r="Q680" s="7"/>
      <c r="R680" s="7"/>
      <c r="S680" s="7"/>
      <c r="T680" s="7"/>
      <c r="U680" s="7"/>
      <c r="V680" s="7"/>
      <c r="W680" s="7"/>
      <c r="X680" s="7"/>
      <c r="Y680" s="7"/>
      <c r="Z680" s="7"/>
      <c r="AA680" s="7"/>
      <c r="AB680" s="7"/>
      <c r="AC680" s="7"/>
      <c r="AD680" s="7"/>
    </row>
    <row r="681" spans="1:30" s="4" customFormat="1">
      <c r="A681" s="7"/>
      <c r="B681" s="7"/>
      <c r="C681" s="7"/>
      <c r="D681" s="7"/>
      <c r="E681" s="7"/>
      <c r="F681" s="7"/>
      <c r="G681" s="7"/>
      <c r="H681" s="7"/>
      <c r="I681" s="7"/>
      <c r="J681" s="7"/>
      <c r="K681" s="7"/>
      <c r="L681" s="7"/>
      <c r="M681" s="7"/>
      <c r="N681" s="7"/>
      <c r="O681" s="87"/>
      <c r="P681" s="7"/>
      <c r="Q681" s="7"/>
      <c r="R681" s="7"/>
      <c r="S681" s="7"/>
      <c r="T681" s="7"/>
      <c r="U681" s="7"/>
      <c r="V681" s="7"/>
      <c r="W681" s="7"/>
      <c r="X681" s="7"/>
      <c r="Y681" s="7"/>
      <c r="Z681" s="7"/>
      <c r="AA681" s="7"/>
      <c r="AB681" s="7"/>
      <c r="AC681" s="7"/>
      <c r="AD681" s="7"/>
    </row>
    <row r="682" spans="1:30" s="4" customFormat="1">
      <c r="A682" s="7"/>
      <c r="B682" s="7"/>
      <c r="C682" s="7"/>
      <c r="D682" s="7"/>
      <c r="E682" s="7"/>
      <c r="F682" s="7"/>
      <c r="G682" s="7"/>
      <c r="H682" s="7"/>
      <c r="I682" s="7"/>
      <c r="J682" s="7"/>
      <c r="K682" s="7"/>
      <c r="L682" s="7"/>
      <c r="M682" s="7"/>
      <c r="N682" s="7"/>
      <c r="O682" s="87"/>
      <c r="P682" s="7"/>
      <c r="Q682" s="7"/>
      <c r="R682" s="7"/>
      <c r="S682" s="7"/>
      <c r="T682" s="7"/>
      <c r="U682" s="7"/>
      <c r="V682" s="7"/>
      <c r="W682" s="7"/>
      <c r="X682" s="7"/>
      <c r="Y682" s="7"/>
      <c r="Z682" s="7"/>
      <c r="AA682" s="7"/>
      <c r="AB682" s="7"/>
      <c r="AC682" s="7"/>
      <c r="AD682" s="7"/>
    </row>
    <row r="683" spans="1:30" s="4" customFormat="1">
      <c r="A683" s="7"/>
      <c r="B683" s="7"/>
      <c r="C683" s="7"/>
      <c r="D683" s="7"/>
      <c r="E683" s="7"/>
      <c r="F683" s="7"/>
      <c r="G683" s="7"/>
      <c r="H683" s="7"/>
      <c r="I683" s="7"/>
      <c r="J683" s="7"/>
      <c r="K683" s="7"/>
      <c r="L683" s="7"/>
      <c r="M683" s="7"/>
      <c r="N683" s="7"/>
      <c r="O683" s="87"/>
      <c r="P683" s="7"/>
      <c r="Q683" s="7"/>
      <c r="R683" s="7"/>
      <c r="S683" s="7"/>
      <c r="T683" s="7"/>
      <c r="U683" s="7"/>
      <c r="V683" s="7"/>
      <c r="W683" s="7"/>
      <c r="X683" s="7"/>
      <c r="Y683" s="7"/>
      <c r="Z683" s="7"/>
      <c r="AA683" s="7"/>
      <c r="AB683" s="7"/>
      <c r="AC683" s="7"/>
      <c r="AD683" s="7"/>
    </row>
    <row r="684" spans="1:30" s="4" customFormat="1">
      <c r="A684" s="7"/>
      <c r="B684" s="7"/>
      <c r="C684" s="7"/>
      <c r="D684" s="7"/>
      <c r="E684" s="7"/>
      <c r="F684" s="7"/>
      <c r="G684" s="7"/>
      <c r="H684" s="7"/>
      <c r="I684" s="7"/>
      <c r="J684" s="7"/>
      <c r="K684" s="7"/>
      <c r="L684" s="7"/>
      <c r="M684" s="7"/>
      <c r="N684" s="7"/>
      <c r="O684" s="87"/>
      <c r="P684" s="7"/>
      <c r="Q684" s="7"/>
      <c r="R684" s="7"/>
      <c r="S684" s="7"/>
      <c r="T684" s="7"/>
      <c r="U684" s="7"/>
      <c r="V684" s="7"/>
      <c r="W684" s="7"/>
      <c r="X684" s="7"/>
      <c r="Y684" s="7"/>
      <c r="Z684" s="7"/>
      <c r="AA684" s="7"/>
      <c r="AB684" s="7"/>
      <c r="AC684" s="7"/>
      <c r="AD684" s="7"/>
    </row>
    <row r="685" spans="1:30" s="4" customFormat="1">
      <c r="A685" s="7"/>
      <c r="B685" s="7"/>
      <c r="C685" s="7"/>
      <c r="D685" s="7"/>
      <c r="E685" s="7"/>
      <c r="F685" s="7"/>
      <c r="G685" s="7"/>
      <c r="H685" s="7"/>
      <c r="I685" s="7"/>
      <c r="J685" s="7"/>
      <c r="K685" s="7"/>
      <c r="L685" s="7"/>
      <c r="M685" s="7"/>
      <c r="N685" s="7"/>
      <c r="O685" s="87"/>
      <c r="P685" s="7"/>
      <c r="Q685" s="7"/>
      <c r="R685" s="7"/>
      <c r="S685" s="7"/>
      <c r="T685" s="7"/>
      <c r="U685" s="7"/>
      <c r="V685" s="7"/>
      <c r="W685" s="7"/>
      <c r="X685" s="7"/>
      <c r="Y685" s="7"/>
      <c r="Z685" s="7"/>
      <c r="AA685" s="7"/>
      <c r="AB685" s="7"/>
      <c r="AC685" s="7"/>
      <c r="AD685" s="7"/>
    </row>
    <row r="686" spans="1:30" s="4" customFormat="1">
      <c r="A686" s="7"/>
      <c r="B686" s="7"/>
      <c r="C686" s="7"/>
      <c r="D686" s="7"/>
      <c r="E686" s="7"/>
      <c r="F686" s="7"/>
      <c r="G686" s="7"/>
      <c r="H686" s="7"/>
      <c r="I686" s="7"/>
      <c r="J686" s="7"/>
      <c r="K686" s="7"/>
      <c r="L686" s="7"/>
      <c r="M686" s="7"/>
      <c r="N686" s="7"/>
      <c r="O686" s="87"/>
      <c r="P686" s="7"/>
      <c r="Q686" s="7"/>
      <c r="R686" s="7"/>
      <c r="S686" s="7"/>
      <c r="T686" s="7"/>
      <c r="U686" s="7"/>
      <c r="V686" s="7"/>
      <c r="W686" s="7"/>
      <c r="X686" s="7"/>
      <c r="Y686" s="7"/>
      <c r="Z686" s="7"/>
      <c r="AA686" s="7"/>
      <c r="AB686" s="7"/>
      <c r="AC686" s="7"/>
      <c r="AD686" s="7"/>
    </row>
    <row r="687" spans="1:30" s="4" customFormat="1">
      <c r="A687" s="7"/>
      <c r="B687" s="7"/>
      <c r="C687" s="7"/>
      <c r="D687" s="7"/>
      <c r="E687" s="7"/>
      <c r="F687" s="7"/>
      <c r="G687" s="7"/>
      <c r="H687" s="7"/>
      <c r="I687" s="7"/>
      <c r="J687" s="7"/>
      <c r="K687" s="7"/>
      <c r="L687" s="7"/>
      <c r="M687" s="7"/>
      <c r="N687" s="7"/>
      <c r="O687" s="87"/>
      <c r="P687" s="7"/>
      <c r="Q687" s="7"/>
      <c r="R687" s="7"/>
      <c r="S687" s="7"/>
      <c r="T687" s="7"/>
      <c r="U687" s="7"/>
      <c r="V687" s="7"/>
      <c r="W687" s="7"/>
      <c r="X687" s="7"/>
      <c r="Y687" s="7"/>
      <c r="Z687" s="7"/>
      <c r="AA687" s="7"/>
      <c r="AB687" s="7"/>
      <c r="AC687" s="7"/>
      <c r="AD687" s="7"/>
    </row>
    <row r="688" spans="1:30" s="4" customFormat="1">
      <c r="A688" s="7"/>
      <c r="B688" s="7"/>
      <c r="C688" s="7"/>
      <c r="D688" s="7"/>
      <c r="E688" s="7"/>
      <c r="F688" s="7"/>
      <c r="G688" s="7"/>
      <c r="H688" s="7"/>
      <c r="I688" s="7"/>
      <c r="J688" s="7"/>
      <c r="K688" s="7"/>
      <c r="L688" s="7"/>
      <c r="M688" s="7"/>
      <c r="N688" s="7"/>
      <c r="O688" s="87"/>
      <c r="P688" s="7"/>
      <c r="Q688" s="7"/>
      <c r="R688" s="7"/>
      <c r="S688" s="7"/>
      <c r="T688" s="7"/>
      <c r="U688" s="7"/>
      <c r="V688" s="7"/>
      <c r="W688" s="7"/>
      <c r="X688" s="7"/>
      <c r="Y688" s="7"/>
      <c r="Z688" s="7"/>
      <c r="AA688" s="7"/>
      <c r="AB688" s="7"/>
      <c r="AC688" s="7"/>
      <c r="AD688" s="7"/>
    </row>
    <row r="689" spans="1:30" s="4" customFormat="1">
      <c r="A689" s="7"/>
      <c r="B689" s="7"/>
      <c r="C689" s="7"/>
      <c r="D689" s="7"/>
      <c r="E689" s="7"/>
      <c r="F689" s="7"/>
      <c r="G689" s="7"/>
      <c r="H689" s="7"/>
      <c r="I689" s="7"/>
      <c r="J689" s="7"/>
      <c r="K689" s="7"/>
      <c r="L689" s="7"/>
      <c r="M689" s="7"/>
      <c r="N689" s="7"/>
      <c r="O689" s="87"/>
      <c r="P689" s="7"/>
      <c r="Q689" s="7"/>
      <c r="R689" s="7"/>
      <c r="S689" s="7"/>
      <c r="T689" s="7"/>
      <c r="U689" s="7"/>
      <c r="V689" s="7"/>
      <c r="W689" s="7"/>
      <c r="X689" s="7"/>
      <c r="Y689" s="7"/>
      <c r="Z689" s="7"/>
      <c r="AA689" s="7"/>
      <c r="AB689" s="7"/>
      <c r="AC689" s="7"/>
      <c r="AD689" s="7"/>
    </row>
    <row r="690" spans="1:30" s="4" customFormat="1">
      <c r="A690" s="7"/>
      <c r="B690" s="7"/>
      <c r="C690" s="7"/>
      <c r="D690" s="7"/>
      <c r="E690" s="7"/>
      <c r="F690" s="7"/>
      <c r="G690" s="7"/>
      <c r="H690" s="7"/>
      <c r="I690" s="7"/>
      <c r="J690" s="7"/>
      <c r="K690" s="7"/>
      <c r="L690" s="7"/>
      <c r="M690" s="7"/>
      <c r="N690" s="7"/>
      <c r="O690" s="87"/>
      <c r="P690" s="7"/>
      <c r="Q690" s="7"/>
      <c r="R690" s="7"/>
      <c r="S690" s="7"/>
      <c r="T690" s="7"/>
      <c r="U690" s="7"/>
      <c r="V690" s="7"/>
      <c r="W690" s="7"/>
      <c r="X690" s="7"/>
      <c r="Y690" s="7"/>
      <c r="Z690" s="7"/>
      <c r="AA690" s="7"/>
      <c r="AB690" s="7"/>
      <c r="AC690" s="7"/>
      <c r="AD690" s="7"/>
    </row>
    <row r="691" spans="1:30" s="4" customFormat="1">
      <c r="A691" s="7"/>
      <c r="B691" s="7"/>
      <c r="C691" s="7"/>
      <c r="D691" s="7"/>
      <c r="E691" s="7"/>
      <c r="F691" s="7"/>
      <c r="G691" s="7"/>
      <c r="H691" s="7"/>
      <c r="I691" s="7"/>
      <c r="J691" s="7"/>
      <c r="K691" s="7"/>
      <c r="L691" s="7"/>
      <c r="M691" s="7"/>
      <c r="N691" s="7"/>
      <c r="O691" s="87"/>
      <c r="P691" s="7"/>
      <c r="Q691" s="7"/>
      <c r="R691" s="7"/>
      <c r="S691" s="7"/>
      <c r="T691" s="7"/>
      <c r="U691" s="7"/>
      <c r="V691" s="7"/>
      <c r="W691" s="7"/>
      <c r="X691" s="7"/>
      <c r="Y691" s="7"/>
      <c r="Z691" s="7"/>
      <c r="AA691" s="7"/>
      <c r="AB691" s="7"/>
      <c r="AC691" s="7"/>
      <c r="AD691" s="7"/>
    </row>
    <row r="692" spans="1:30" s="4" customFormat="1">
      <c r="A692" s="7"/>
      <c r="B692" s="7"/>
      <c r="C692" s="7"/>
      <c r="D692" s="7"/>
      <c r="E692" s="7"/>
      <c r="F692" s="7"/>
      <c r="G692" s="7"/>
      <c r="H692" s="7"/>
      <c r="I692" s="7"/>
      <c r="J692" s="7"/>
      <c r="K692" s="7"/>
      <c r="L692" s="7"/>
      <c r="M692" s="7"/>
      <c r="N692" s="7"/>
      <c r="O692" s="87"/>
      <c r="P692" s="7"/>
      <c r="Q692" s="7"/>
      <c r="R692" s="7"/>
      <c r="S692" s="7"/>
      <c r="T692" s="7"/>
      <c r="U692" s="7"/>
      <c r="V692" s="7"/>
      <c r="W692" s="7"/>
      <c r="X692" s="7"/>
      <c r="Y692" s="7"/>
      <c r="Z692" s="7"/>
      <c r="AA692" s="7"/>
      <c r="AB692" s="7"/>
      <c r="AC692" s="7"/>
      <c r="AD692" s="7"/>
    </row>
    <row r="693" spans="1:30" s="4" customFormat="1">
      <c r="A693" s="7"/>
      <c r="B693" s="7"/>
      <c r="C693" s="7"/>
      <c r="D693" s="7"/>
      <c r="E693" s="7"/>
      <c r="F693" s="7"/>
      <c r="G693" s="7"/>
      <c r="H693" s="7"/>
      <c r="I693" s="7"/>
      <c r="J693" s="7"/>
      <c r="K693" s="7"/>
      <c r="L693" s="7"/>
      <c r="M693" s="7"/>
      <c r="N693" s="7"/>
      <c r="O693" s="87"/>
      <c r="P693" s="7"/>
      <c r="Q693" s="7"/>
      <c r="R693" s="7"/>
      <c r="S693" s="7"/>
      <c r="T693" s="7"/>
      <c r="U693" s="7"/>
      <c r="V693" s="7"/>
      <c r="W693" s="7"/>
      <c r="X693" s="7"/>
      <c r="Y693" s="7"/>
      <c r="Z693" s="7"/>
      <c r="AA693" s="7"/>
      <c r="AB693" s="7"/>
      <c r="AC693" s="7"/>
      <c r="AD693" s="7"/>
    </row>
    <row r="694" spans="1:30" s="4" customFormat="1">
      <c r="A694" s="7"/>
      <c r="B694" s="7"/>
      <c r="C694" s="7"/>
      <c r="D694" s="7"/>
      <c r="E694" s="7"/>
      <c r="F694" s="7"/>
      <c r="G694" s="7"/>
      <c r="H694" s="7"/>
      <c r="I694" s="7"/>
      <c r="J694" s="7"/>
      <c r="K694" s="7"/>
      <c r="L694" s="7"/>
      <c r="M694" s="7"/>
      <c r="N694" s="7"/>
      <c r="O694" s="87"/>
      <c r="P694" s="7"/>
      <c r="Q694" s="7"/>
      <c r="R694" s="7"/>
      <c r="S694" s="7"/>
      <c r="T694" s="7"/>
      <c r="U694" s="7"/>
      <c r="V694" s="7"/>
      <c r="W694" s="7"/>
      <c r="X694" s="7"/>
      <c r="Y694" s="7"/>
      <c r="Z694" s="7"/>
      <c r="AA694" s="7"/>
      <c r="AB694" s="7"/>
      <c r="AC694" s="7"/>
      <c r="AD694" s="7"/>
    </row>
    <row r="695" spans="1:30" s="4" customFormat="1">
      <c r="A695" s="7"/>
      <c r="B695" s="7"/>
      <c r="C695" s="7"/>
      <c r="D695" s="7"/>
      <c r="E695" s="7"/>
      <c r="F695" s="7"/>
      <c r="G695" s="7"/>
      <c r="H695" s="7"/>
      <c r="I695" s="7"/>
      <c r="J695" s="7"/>
      <c r="K695" s="7"/>
      <c r="L695" s="7"/>
      <c r="M695" s="7"/>
      <c r="N695" s="7"/>
      <c r="O695" s="87"/>
      <c r="P695" s="7"/>
      <c r="Q695" s="7"/>
      <c r="R695" s="7"/>
      <c r="S695" s="7"/>
      <c r="T695" s="7"/>
      <c r="U695" s="7"/>
      <c r="V695" s="7"/>
      <c r="W695" s="7"/>
      <c r="X695" s="7"/>
      <c r="Y695" s="7"/>
      <c r="Z695" s="7"/>
      <c r="AA695" s="7"/>
      <c r="AB695" s="7"/>
      <c r="AC695" s="7"/>
      <c r="AD695" s="7"/>
    </row>
    <row r="696" spans="1:30" s="4" customFormat="1">
      <c r="A696" s="7"/>
      <c r="B696" s="7"/>
      <c r="C696" s="7"/>
      <c r="D696" s="7"/>
      <c r="E696" s="7"/>
      <c r="F696" s="7"/>
      <c r="G696" s="7"/>
      <c r="H696" s="7"/>
      <c r="I696" s="7"/>
      <c r="J696" s="7"/>
      <c r="K696" s="7"/>
      <c r="L696" s="7"/>
      <c r="M696" s="7"/>
      <c r="N696" s="7"/>
      <c r="O696" s="87"/>
      <c r="P696" s="7"/>
      <c r="Q696" s="7"/>
      <c r="R696" s="7"/>
      <c r="S696" s="7"/>
      <c r="T696" s="7"/>
      <c r="U696" s="7"/>
      <c r="V696" s="7"/>
      <c r="W696" s="7"/>
      <c r="X696" s="7"/>
      <c r="Y696" s="7"/>
      <c r="Z696" s="7"/>
      <c r="AA696" s="7"/>
      <c r="AB696" s="7"/>
      <c r="AC696" s="7"/>
      <c r="AD696" s="7"/>
    </row>
    <row r="697" spans="1:30" s="4" customFormat="1">
      <c r="A697" s="7"/>
      <c r="B697" s="7"/>
      <c r="C697" s="7"/>
      <c r="D697" s="7"/>
      <c r="E697" s="7"/>
      <c r="F697" s="7"/>
      <c r="G697" s="7"/>
      <c r="H697" s="7"/>
      <c r="I697" s="7"/>
      <c r="J697" s="7"/>
      <c r="K697" s="7"/>
      <c r="L697" s="7"/>
      <c r="M697" s="7"/>
      <c r="N697" s="7"/>
      <c r="O697" s="87"/>
      <c r="P697" s="7"/>
      <c r="Q697" s="7"/>
      <c r="R697" s="7"/>
      <c r="S697" s="7"/>
      <c r="T697" s="7"/>
      <c r="U697" s="7"/>
      <c r="V697" s="7"/>
      <c r="W697" s="7"/>
      <c r="X697" s="7"/>
      <c r="Y697" s="7"/>
      <c r="Z697" s="7"/>
      <c r="AA697" s="7"/>
      <c r="AB697" s="7"/>
      <c r="AC697" s="7"/>
      <c r="AD697" s="7"/>
    </row>
    <row r="698" spans="1:30" s="4" customFormat="1">
      <c r="A698" s="7"/>
      <c r="B698" s="7"/>
      <c r="C698" s="7"/>
      <c r="D698" s="7"/>
      <c r="E698" s="7"/>
      <c r="F698" s="7"/>
      <c r="G698" s="7"/>
      <c r="H698" s="7"/>
      <c r="I698" s="7"/>
      <c r="J698" s="7"/>
      <c r="K698" s="7"/>
      <c r="L698" s="7"/>
      <c r="M698" s="7"/>
      <c r="N698" s="7"/>
      <c r="O698" s="87"/>
      <c r="P698" s="7"/>
      <c r="Q698" s="7"/>
      <c r="R698" s="7"/>
      <c r="S698" s="7"/>
      <c r="T698" s="7"/>
      <c r="U698" s="7"/>
      <c r="V698" s="7"/>
      <c r="W698" s="7"/>
      <c r="X698" s="7"/>
      <c r="Y698" s="7"/>
      <c r="Z698" s="7"/>
      <c r="AA698" s="7"/>
      <c r="AB698" s="7"/>
      <c r="AC698" s="7"/>
      <c r="AD698" s="7"/>
    </row>
    <row r="699" spans="1:30" s="4" customFormat="1">
      <c r="A699" s="7"/>
      <c r="B699" s="7"/>
      <c r="C699" s="7"/>
      <c r="D699" s="7"/>
      <c r="E699" s="7"/>
      <c r="F699" s="7"/>
      <c r="G699" s="7"/>
      <c r="H699" s="7"/>
      <c r="I699" s="7"/>
      <c r="J699" s="7"/>
      <c r="K699" s="7"/>
      <c r="L699" s="7"/>
      <c r="M699" s="7"/>
      <c r="N699" s="7"/>
      <c r="O699" s="87"/>
      <c r="P699" s="7"/>
      <c r="Q699" s="7"/>
      <c r="R699" s="7"/>
      <c r="S699" s="7"/>
      <c r="T699" s="7"/>
      <c r="U699" s="7"/>
      <c r="V699" s="7"/>
      <c r="W699" s="7"/>
      <c r="X699" s="7"/>
      <c r="Y699" s="7"/>
      <c r="Z699" s="7"/>
      <c r="AA699" s="7"/>
      <c r="AB699" s="7"/>
      <c r="AC699" s="7"/>
      <c r="AD699" s="7"/>
    </row>
    <row r="700" spans="1:30" s="4" customFormat="1">
      <c r="A700" s="7"/>
      <c r="B700" s="7"/>
      <c r="C700" s="7"/>
      <c r="D700" s="7"/>
      <c r="E700" s="7"/>
      <c r="F700" s="7"/>
      <c r="G700" s="7"/>
      <c r="H700" s="7"/>
      <c r="I700" s="7"/>
      <c r="J700" s="7"/>
      <c r="K700" s="7"/>
      <c r="L700" s="7"/>
      <c r="M700" s="7"/>
      <c r="N700" s="7"/>
      <c r="O700" s="87"/>
      <c r="P700" s="7"/>
      <c r="Q700" s="7"/>
      <c r="R700" s="7"/>
      <c r="S700" s="7"/>
      <c r="T700" s="7"/>
      <c r="U700" s="7"/>
      <c r="V700" s="7"/>
      <c r="W700" s="7"/>
      <c r="X700" s="7"/>
      <c r="Y700" s="7"/>
      <c r="Z700" s="7"/>
      <c r="AA700" s="7"/>
      <c r="AB700" s="7"/>
      <c r="AC700" s="7"/>
      <c r="AD700" s="7"/>
    </row>
    <row r="701" spans="1:30" s="4" customFormat="1">
      <c r="A701" s="7"/>
      <c r="B701" s="7"/>
      <c r="C701" s="7"/>
      <c r="D701" s="7"/>
      <c r="E701" s="7"/>
      <c r="F701" s="7"/>
      <c r="G701" s="7"/>
      <c r="H701" s="7"/>
      <c r="I701" s="7"/>
      <c r="J701" s="7"/>
      <c r="K701" s="7"/>
      <c r="L701" s="7"/>
      <c r="M701" s="7"/>
      <c r="N701" s="7"/>
      <c r="O701" s="87"/>
      <c r="P701" s="7"/>
      <c r="Q701" s="7"/>
      <c r="R701" s="7"/>
      <c r="S701" s="7"/>
      <c r="T701" s="7"/>
      <c r="U701" s="7"/>
      <c r="V701" s="7"/>
      <c r="W701" s="7"/>
      <c r="X701" s="7"/>
      <c r="Y701" s="7"/>
      <c r="Z701" s="7"/>
      <c r="AA701" s="7"/>
      <c r="AB701" s="7"/>
      <c r="AC701" s="7"/>
      <c r="AD701" s="7"/>
    </row>
    <row r="702" spans="1:30" s="4" customFormat="1">
      <c r="A702" s="7"/>
      <c r="B702" s="7"/>
      <c r="C702" s="7"/>
      <c r="D702" s="7"/>
      <c r="E702" s="7"/>
      <c r="F702" s="7"/>
      <c r="G702" s="7"/>
      <c r="H702" s="7"/>
      <c r="I702" s="7"/>
      <c r="J702" s="7"/>
      <c r="K702" s="7"/>
      <c r="L702" s="7"/>
      <c r="M702" s="7"/>
      <c r="N702" s="7"/>
      <c r="O702" s="87"/>
      <c r="P702" s="7"/>
      <c r="Q702" s="7"/>
      <c r="R702" s="7"/>
      <c r="S702" s="7"/>
      <c r="T702" s="7"/>
      <c r="U702" s="7"/>
      <c r="V702" s="7"/>
      <c r="W702" s="7"/>
      <c r="X702" s="7"/>
      <c r="Y702" s="7"/>
      <c r="Z702" s="7"/>
      <c r="AA702" s="7"/>
      <c r="AB702" s="7"/>
      <c r="AC702" s="7"/>
      <c r="AD702" s="7"/>
    </row>
    <row r="703" spans="1:30" s="4" customFormat="1">
      <c r="A703" s="7"/>
      <c r="B703" s="7"/>
      <c r="C703" s="7"/>
      <c r="D703" s="7"/>
      <c r="E703" s="7"/>
      <c r="F703" s="7"/>
      <c r="G703" s="7"/>
      <c r="H703" s="7"/>
      <c r="I703" s="7"/>
      <c r="J703" s="7"/>
      <c r="K703" s="7"/>
      <c r="L703" s="7"/>
      <c r="M703" s="7"/>
      <c r="N703" s="7"/>
      <c r="O703" s="87"/>
      <c r="P703" s="7"/>
      <c r="Q703" s="7"/>
      <c r="R703" s="7"/>
      <c r="S703" s="7"/>
      <c r="T703" s="7"/>
      <c r="U703" s="7"/>
      <c r="V703" s="7"/>
      <c r="W703" s="7"/>
      <c r="X703" s="7"/>
      <c r="Y703" s="7"/>
      <c r="Z703" s="7"/>
      <c r="AA703" s="7"/>
      <c r="AB703" s="7"/>
      <c r="AC703" s="7"/>
      <c r="AD703" s="7"/>
    </row>
    <row r="704" spans="1:30" s="4" customFormat="1">
      <c r="A704" s="7"/>
      <c r="B704" s="7"/>
      <c r="C704" s="7"/>
      <c r="D704" s="7"/>
      <c r="E704" s="7"/>
      <c r="F704" s="7"/>
      <c r="G704" s="7"/>
      <c r="H704" s="7"/>
      <c r="I704" s="7"/>
      <c r="J704" s="7"/>
      <c r="K704" s="7"/>
      <c r="L704" s="7"/>
      <c r="M704" s="7"/>
      <c r="N704" s="7"/>
      <c r="O704" s="87"/>
      <c r="P704" s="7"/>
      <c r="Q704" s="7"/>
      <c r="R704" s="7"/>
      <c r="S704" s="7"/>
      <c r="T704" s="7"/>
      <c r="U704" s="7"/>
      <c r="V704" s="7"/>
      <c r="W704" s="7"/>
      <c r="X704" s="7"/>
      <c r="Y704" s="7"/>
      <c r="Z704" s="7"/>
      <c r="AA704" s="7"/>
      <c r="AB704" s="7"/>
      <c r="AC704" s="7"/>
      <c r="AD704" s="7"/>
    </row>
    <row r="705" spans="1:30" s="4" customFormat="1">
      <c r="A705" s="7"/>
      <c r="B705" s="7"/>
      <c r="C705" s="7"/>
      <c r="D705" s="7"/>
      <c r="E705" s="7"/>
      <c r="F705" s="7"/>
      <c r="G705" s="7"/>
      <c r="H705" s="7"/>
      <c r="I705" s="7"/>
      <c r="J705" s="7"/>
      <c r="K705" s="7"/>
      <c r="L705" s="7"/>
      <c r="M705" s="7"/>
      <c r="N705" s="7"/>
      <c r="O705" s="87"/>
      <c r="P705" s="7"/>
      <c r="Q705" s="7"/>
      <c r="R705" s="7"/>
      <c r="S705" s="7"/>
      <c r="T705" s="7"/>
      <c r="U705" s="7"/>
      <c r="V705" s="7"/>
      <c r="W705" s="7"/>
      <c r="X705" s="7"/>
      <c r="Y705" s="7"/>
      <c r="Z705" s="7"/>
      <c r="AA705" s="7"/>
      <c r="AB705" s="7"/>
      <c r="AC705" s="7"/>
      <c r="AD705" s="7"/>
    </row>
    <row r="706" spans="1:30" s="4" customFormat="1">
      <c r="A706" s="7"/>
      <c r="B706" s="7"/>
      <c r="C706" s="7"/>
      <c r="D706" s="7"/>
      <c r="E706" s="7"/>
      <c r="F706" s="7"/>
      <c r="G706" s="7"/>
      <c r="H706" s="7"/>
      <c r="I706" s="7"/>
      <c r="J706" s="7"/>
      <c r="K706" s="7"/>
      <c r="L706" s="7"/>
      <c r="M706" s="7"/>
      <c r="N706" s="7"/>
      <c r="O706" s="87"/>
      <c r="P706" s="7"/>
      <c r="Q706" s="7"/>
      <c r="R706" s="7"/>
      <c r="S706" s="7"/>
      <c r="T706" s="7"/>
      <c r="U706" s="7"/>
      <c r="V706" s="7"/>
      <c r="W706" s="7"/>
      <c r="X706" s="7"/>
      <c r="Y706" s="7"/>
      <c r="Z706" s="7"/>
      <c r="AA706" s="7"/>
      <c r="AB706" s="7"/>
      <c r="AC706" s="7"/>
      <c r="AD706" s="7"/>
    </row>
    <row r="707" spans="1:30" s="4" customFormat="1">
      <c r="A707" s="7"/>
      <c r="B707" s="7"/>
      <c r="C707" s="7"/>
      <c r="D707" s="7"/>
      <c r="E707" s="7"/>
      <c r="F707" s="7"/>
      <c r="G707" s="7"/>
      <c r="H707" s="7"/>
      <c r="I707" s="7"/>
      <c r="J707" s="7"/>
      <c r="K707" s="7"/>
      <c r="L707" s="7"/>
      <c r="M707" s="7"/>
      <c r="N707" s="7"/>
      <c r="O707" s="87"/>
      <c r="P707" s="7"/>
      <c r="Q707" s="7"/>
      <c r="R707" s="7"/>
      <c r="S707" s="7"/>
      <c r="T707" s="7"/>
      <c r="U707" s="7"/>
      <c r="V707" s="7"/>
      <c r="W707" s="7"/>
      <c r="X707" s="7"/>
      <c r="Y707" s="7"/>
      <c r="Z707" s="7"/>
      <c r="AA707" s="7"/>
      <c r="AB707" s="7"/>
      <c r="AC707" s="7"/>
      <c r="AD707" s="7"/>
    </row>
    <row r="708" spans="1:30" s="4" customFormat="1">
      <c r="A708" s="7"/>
      <c r="B708" s="7"/>
      <c r="C708" s="7"/>
      <c r="D708" s="7"/>
      <c r="E708" s="7"/>
      <c r="F708" s="7"/>
      <c r="G708" s="7"/>
      <c r="H708" s="7"/>
      <c r="I708" s="7"/>
      <c r="J708" s="7"/>
      <c r="K708" s="7"/>
      <c r="L708" s="7"/>
      <c r="M708" s="7"/>
      <c r="N708" s="7"/>
      <c r="O708" s="87"/>
      <c r="P708" s="7"/>
      <c r="Q708" s="7"/>
      <c r="R708" s="7"/>
      <c r="S708" s="7"/>
      <c r="T708" s="7"/>
      <c r="U708" s="7"/>
      <c r="V708" s="7"/>
      <c r="W708" s="7"/>
      <c r="X708" s="7"/>
      <c r="Y708" s="7"/>
      <c r="Z708" s="7"/>
      <c r="AA708" s="7"/>
      <c r="AB708" s="7"/>
      <c r="AC708" s="7"/>
      <c r="AD708" s="7"/>
    </row>
    <row r="709" spans="1:30" s="4" customFormat="1">
      <c r="A709" s="7"/>
      <c r="B709" s="7"/>
      <c r="C709" s="7"/>
      <c r="D709" s="7"/>
      <c r="E709" s="7"/>
      <c r="F709" s="7"/>
      <c r="G709" s="7"/>
      <c r="H709" s="7"/>
      <c r="I709" s="7"/>
      <c r="J709" s="7"/>
      <c r="K709" s="7"/>
      <c r="L709" s="7"/>
      <c r="M709" s="7"/>
      <c r="N709" s="7"/>
      <c r="O709" s="87"/>
      <c r="P709" s="7"/>
      <c r="Q709" s="7"/>
      <c r="R709" s="7"/>
      <c r="S709" s="7"/>
      <c r="T709" s="7"/>
      <c r="U709" s="7"/>
      <c r="V709" s="7"/>
      <c r="W709" s="7"/>
      <c r="X709" s="7"/>
      <c r="Y709" s="7"/>
      <c r="Z709" s="7"/>
      <c r="AA709" s="7"/>
      <c r="AB709" s="7"/>
      <c r="AC709" s="7"/>
      <c r="AD709" s="7"/>
    </row>
    <row r="710" spans="1:30" s="4" customFormat="1">
      <c r="A710" s="7"/>
      <c r="B710" s="7"/>
      <c r="C710" s="7"/>
      <c r="D710" s="7"/>
      <c r="E710" s="7"/>
      <c r="F710" s="7"/>
      <c r="G710" s="7"/>
      <c r="H710" s="7"/>
      <c r="I710" s="7"/>
      <c r="J710" s="7"/>
      <c r="K710" s="7"/>
      <c r="L710" s="7"/>
      <c r="M710" s="7"/>
      <c r="N710" s="7"/>
      <c r="O710" s="87"/>
      <c r="P710" s="7"/>
      <c r="Q710" s="7"/>
      <c r="R710" s="7"/>
      <c r="S710" s="7"/>
      <c r="T710" s="7"/>
      <c r="U710" s="7"/>
      <c r="V710" s="7"/>
      <c r="W710" s="7"/>
      <c r="X710" s="7"/>
      <c r="Y710" s="7"/>
      <c r="Z710" s="7"/>
      <c r="AA710" s="7"/>
      <c r="AB710" s="7"/>
      <c r="AC710" s="7"/>
      <c r="AD710" s="7"/>
    </row>
    <row r="711" spans="1:30" s="4" customFormat="1">
      <c r="A711" s="7"/>
      <c r="B711" s="7"/>
      <c r="C711" s="7"/>
      <c r="D711" s="7"/>
      <c r="E711" s="7"/>
      <c r="F711" s="7"/>
      <c r="G711" s="7"/>
      <c r="H711" s="7"/>
      <c r="I711" s="7"/>
      <c r="J711" s="7"/>
      <c r="K711" s="7"/>
      <c r="L711" s="7"/>
      <c r="M711" s="7"/>
      <c r="N711" s="7"/>
      <c r="O711" s="87"/>
      <c r="P711" s="7"/>
      <c r="Q711" s="7"/>
      <c r="R711" s="7"/>
      <c r="S711" s="7"/>
      <c r="T711" s="7"/>
      <c r="U711" s="7"/>
      <c r="V711" s="7"/>
      <c r="W711" s="7"/>
      <c r="X711" s="7"/>
      <c r="Y711" s="7"/>
      <c r="Z711" s="7"/>
      <c r="AA711" s="7"/>
      <c r="AB711" s="7"/>
      <c r="AC711" s="7"/>
      <c r="AD711" s="7"/>
    </row>
    <row r="712" spans="1:30" s="4" customFormat="1">
      <c r="A712" s="7"/>
      <c r="B712" s="7"/>
      <c r="C712" s="7"/>
      <c r="D712" s="7"/>
      <c r="E712" s="7"/>
      <c r="F712" s="7"/>
      <c r="G712" s="7"/>
      <c r="H712" s="7"/>
      <c r="I712" s="7"/>
      <c r="J712" s="7"/>
      <c r="K712" s="7"/>
      <c r="L712" s="7"/>
      <c r="M712" s="7"/>
      <c r="N712" s="7"/>
      <c r="O712" s="87"/>
      <c r="P712" s="7"/>
      <c r="Q712" s="7"/>
      <c r="R712" s="7"/>
      <c r="S712" s="7"/>
      <c r="T712" s="7"/>
      <c r="U712" s="7"/>
      <c r="V712" s="7"/>
      <c r="W712" s="7"/>
      <c r="X712" s="7"/>
      <c r="Y712" s="7"/>
      <c r="Z712" s="7"/>
      <c r="AA712" s="7"/>
      <c r="AB712" s="7"/>
      <c r="AC712" s="7"/>
      <c r="AD712" s="7"/>
    </row>
    <row r="713" spans="1:30" s="4" customFormat="1">
      <c r="A713" s="7"/>
      <c r="B713" s="7"/>
      <c r="C713" s="7"/>
      <c r="D713" s="7"/>
      <c r="E713" s="7"/>
      <c r="F713" s="7"/>
      <c r="G713" s="7"/>
      <c r="H713" s="7"/>
      <c r="I713" s="7"/>
      <c r="J713" s="7"/>
      <c r="K713" s="7"/>
      <c r="L713" s="7"/>
      <c r="M713" s="7"/>
      <c r="N713" s="7"/>
      <c r="O713" s="87"/>
      <c r="P713" s="7"/>
      <c r="Q713" s="7"/>
      <c r="R713" s="7"/>
      <c r="S713" s="7"/>
      <c r="T713" s="7"/>
      <c r="U713" s="7"/>
      <c r="V713" s="7"/>
      <c r="W713" s="7"/>
      <c r="X713" s="7"/>
      <c r="Y713" s="7"/>
      <c r="Z713" s="7"/>
      <c r="AA713" s="7"/>
      <c r="AB713" s="7"/>
      <c r="AC713" s="7"/>
      <c r="AD713" s="7"/>
    </row>
    <row r="714" spans="1:30" s="4" customFormat="1">
      <c r="A714" s="7"/>
      <c r="B714" s="7"/>
      <c r="C714" s="7"/>
      <c r="D714" s="7"/>
      <c r="E714" s="7"/>
      <c r="F714" s="7"/>
      <c r="G714" s="7"/>
      <c r="H714" s="7"/>
      <c r="I714" s="7"/>
      <c r="J714" s="7"/>
      <c r="K714" s="7"/>
      <c r="L714" s="7"/>
      <c r="M714" s="7"/>
      <c r="N714" s="7"/>
      <c r="O714" s="87"/>
      <c r="P714" s="7"/>
      <c r="Q714" s="7"/>
      <c r="R714" s="7"/>
      <c r="S714" s="7"/>
      <c r="T714" s="7"/>
      <c r="U714" s="7"/>
      <c r="V714" s="7"/>
      <c r="W714" s="7"/>
      <c r="X714" s="7"/>
      <c r="Y714" s="7"/>
      <c r="Z714" s="7"/>
      <c r="AA714" s="7"/>
      <c r="AB714" s="7"/>
      <c r="AC714" s="7"/>
      <c r="AD714" s="7"/>
    </row>
    <row r="715" spans="1:30" s="4" customFormat="1">
      <c r="A715" s="7"/>
      <c r="B715" s="7"/>
      <c r="C715" s="7"/>
      <c r="D715" s="7"/>
      <c r="E715" s="7"/>
      <c r="F715" s="7"/>
      <c r="G715" s="7"/>
      <c r="H715" s="7"/>
      <c r="I715" s="7"/>
      <c r="J715" s="7"/>
      <c r="K715" s="7"/>
      <c r="L715" s="7"/>
      <c r="M715" s="7"/>
      <c r="N715" s="7"/>
      <c r="O715" s="87"/>
      <c r="P715" s="7"/>
      <c r="Q715" s="7"/>
      <c r="R715" s="7"/>
      <c r="S715" s="7"/>
      <c r="T715" s="7"/>
      <c r="U715" s="7"/>
      <c r="V715" s="7"/>
      <c r="W715" s="7"/>
      <c r="X715" s="7"/>
      <c r="Y715" s="7"/>
      <c r="Z715" s="7"/>
      <c r="AA715" s="7"/>
      <c r="AB715" s="7"/>
      <c r="AC715" s="7"/>
      <c r="AD715" s="7"/>
    </row>
    <row r="716" spans="1:30" s="4" customFormat="1">
      <c r="A716" s="7"/>
      <c r="B716" s="7"/>
      <c r="C716" s="7"/>
      <c r="D716" s="7"/>
      <c r="E716" s="7"/>
      <c r="F716" s="7"/>
      <c r="G716" s="7"/>
      <c r="H716" s="7"/>
      <c r="I716" s="7"/>
      <c r="J716" s="7"/>
      <c r="K716" s="7"/>
      <c r="L716" s="7"/>
      <c r="M716" s="7"/>
      <c r="N716" s="7"/>
      <c r="O716" s="87"/>
      <c r="P716" s="7"/>
      <c r="Q716" s="7"/>
      <c r="R716" s="7"/>
      <c r="S716" s="7"/>
      <c r="T716" s="7"/>
      <c r="U716" s="7"/>
      <c r="V716" s="7"/>
      <c r="W716" s="7"/>
      <c r="X716" s="7"/>
      <c r="Y716" s="7"/>
      <c r="Z716" s="7"/>
      <c r="AA716" s="7"/>
      <c r="AB716" s="7"/>
      <c r="AC716" s="7"/>
      <c r="AD716" s="7"/>
    </row>
    <row r="717" spans="1:30" s="4" customFormat="1">
      <c r="A717" s="7"/>
      <c r="B717" s="7"/>
      <c r="C717" s="7"/>
      <c r="D717" s="7"/>
      <c r="E717" s="7"/>
      <c r="F717" s="7"/>
      <c r="G717" s="7"/>
      <c r="H717" s="7"/>
      <c r="I717" s="7"/>
      <c r="J717" s="7"/>
      <c r="K717" s="7"/>
      <c r="L717" s="7"/>
      <c r="M717" s="7"/>
      <c r="N717" s="7"/>
      <c r="O717" s="87"/>
      <c r="P717" s="7"/>
      <c r="Q717" s="7"/>
      <c r="R717" s="7"/>
      <c r="S717" s="7"/>
      <c r="T717" s="7"/>
      <c r="U717" s="7"/>
      <c r="V717" s="7"/>
      <c r="W717" s="7"/>
      <c r="X717" s="7"/>
      <c r="Y717" s="7"/>
      <c r="Z717" s="7"/>
      <c r="AA717" s="7"/>
      <c r="AB717" s="7"/>
      <c r="AC717" s="7"/>
      <c r="AD717" s="7"/>
    </row>
    <row r="718" spans="1:30" s="4" customFormat="1">
      <c r="A718" s="7"/>
      <c r="B718" s="7"/>
      <c r="C718" s="7"/>
      <c r="D718" s="7"/>
      <c r="E718" s="7"/>
      <c r="F718" s="7"/>
      <c r="G718" s="7"/>
      <c r="H718" s="7"/>
      <c r="I718" s="7"/>
      <c r="J718" s="7"/>
      <c r="K718" s="7"/>
      <c r="L718" s="7"/>
      <c r="M718" s="7"/>
      <c r="N718" s="7"/>
      <c r="O718" s="87"/>
      <c r="P718" s="7"/>
      <c r="Q718" s="7"/>
      <c r="R718" s="7"/>
      <c r="S718" s="7"/>
      <c r="T718" s="7"/>
      <c r="U718" s="7"/>
      <c r="V718" s="7"/>
      <c r="W718" s="7"/>
      <c r="X718" s="7"/>
      <c r="Y718" s="7"/>
      <c r="Z718" s="7"/>
      <c r="AA718" s="7"/>
      <c r="AB718" s="7"/>
      <c r="AC718" s="7"/>
      <c r="AD718" s="7"/>
    </row>
    <row r="719" spans="1:30" s="4" customFormat="1">
      <c r="A719" s="7"/>
      <c r="B719" s="7"/>
      <c r="C719" s="7"/>
      <c r="D719" s="7"/>
      <c r="E719" s="7"/>
      <c r="F719" s="7"/>
      <c r="G719" s="7"/>
      <c r="H719" s="7"/>
      <c r="I719" s="7"/>
      <c r="J719" s="7"/>
      <c r="K719" s="7"/>
      <c r="L719" s="7"/>
      <c r="M719" s="7"/>
      <c r="N719" s="7"/>
      <c r="O719" s="87"/>
      <c r="P719" s="7"/>
      <c r="Q719" s="7"/>
      <c r="R719" s="7"/>
      <c r="S719" s="7"/>
      <c r="T719" s="7"/>
      <c r="U719" s="7"/>
      <c r="V719" s="7"/>
      <c r="W719" s="7"/>
      <c r="X719" s="7"/>
      <c r="Y719" s="7"/>
      <c r="Z719" s="7"/>
      <c r="AA719" s="7"/>
      <c r="AB719" s="7"/>
      <c r="AC719" s="7"/>
      <c r="AD719" s="7"/>
    </row>
    <row r="720" spans="1:30" s="4" customFormat="1">
      <c r="A720" s="7"/>
      <c r="B720" s="7"/>
      <c r="C720" s="7"/>
      <c r="D720" s="7"/>
      <c r="E720" s="7"/>
      <c r="F720" s="7"/>
      <c r="G720" s="7"/>
      <c r="H720" s="7"/>
      <c r="I720" s="7"/>
      <c r="J720" s="7"/>
      <c r="K720" s="7"/>
      <c r="L720" s="7"/>
      <c r="M720" s="7"/>
      <c r="N720" s="7"/>
      <c r="O720" s="87"/>
      <c r="P720" s="7"/>
      <c r="Q720" s="7"/>
      <c r="R720" s="7"/>
      <c r="S720" s="7"/>
      <c r="T720" s="7"/>
      <c r="U720" s="7"/>
      <c r="V720" s="7"/>
      <c r="W720" s="7"/>
      <c r="X720" s="7"/>
      <c r="Y720" s="7"/>
      <c r="Z720" s="7"/>
      <c r="AA720" s="7"/>
      <c r="AB720" s="7"/>
      <c r="AC720" s="7"/>
      <c r="AD720" s="7"/>
    </row>
    <row r="721" spans="1:30" s="4" customFormat="1">
      <c r="A721" s="7"/>
      <c r="B721" s="7"/>
      <c r="C721" s="7"/>
      <c r="D721" s="7"/>
      <c r="E721" s="7"/>
      <c r="F721" s="7"/>
      <c r="G721" s="7"/>
      <c r="H721" s="7"/>
      <c r="I721" s="7"/>
      <c r="J721" s="7"/>
      <c r="K721" s="7"/>
      <c r="L721" s="7"/>
      <c r="M721" s="7"/>
      <c r="N721" s="7"/>
      <c r="O721" s="87"/>
      <c r="P721" s="7"/>
      <c r="Q721" s="7"/>
      <c r="R721" s="7"/>
      <c r="S721" s="7"/>
      <c r="T721" s="7"/>
      <c r="U721" s="7"/>
      <c r="V721" s="7"/>
      <c r="W721" s="7"/>
      <c r="X721" s="7"/>
      <c r="Y721" s="7"/>
      <c r="Z721" s="7"/>
      <c r="AA721" s="7"/>
      <c r="AB721" s="7"/>
      <c r="AC721" s="7"/>
      <c r="AD721" s="7"/>
    </row>
    <row r="722" spans="1:30" s="4" customFormat="1">
      <c r="A722" s="7"/>
      <c r="B722" s="7"/>
      <c r="C722" s="7"/>
      <c r="D722" s="7"/>
      <c r="E722" s="7"/>
      <c r="F722" s="7"/>
      <c r="G722" s="7"/>
      <c r="H722" s="7"/>
      <c r="I722" s="7"/>
      <c r="J722" s="7"/>
      <c r="K722" s="7"/>
      <c r="L722" s="7"/>
      <c r="M722" s="7"/>
      <c r="N722" s="7"/>
      <c r="O722" s="87"/>
      <c r="P722" s="7"/>
      <c r="Q722" s="7"/>
      <c r="R722" s="7"/>
      <c r="S722" s="7"/>
      <c r="T722" s="7"/>
      <c r="U722" s="7"/>
      <c r="V722" s="7"/>
      <c r="W722" s="7"/>
      <c r="X722" s="7"/>
      <c r="Y722" s="7"/>
      <c r="Z722" s="7"/>
      <c r="AA722" s="7"/>
      <c r="AB722" s="7"/>
      <c r="AC722" s="7"/>
      <c r="AD722" s="7"/>
    </row>
    <row r="723" spans="1:30" s="4" customFormat="1">
      <c r="A723" s="7"/>
      <c r="B723" s="7"/>
      <c r="C723" s="7"/>
      <c r="D723" s="7"/>
      <c r="E723" s="7"/>
      <c r="F723" s="7"/>
      <c r="G723" s="7"/>
      <c r="H723" s="7"/>
      <c r="I723" s="7"/>
      <c r="J723" s="7"/>
      <c r="K723" s="7"/>
      <c r="L723" s="7"/>
      <c r="M723" s="7"/>
      <c r="N723" s="7"/>
      <c r="O723" s="87"/>
      <c r="P723" s="7"/>
      <c r="Q723" s="7"/>
      <c r="R723" s="7"/>
      <c r="S723" s="7"/>
      <c r="T723" s="7"/>
      <c r="U723" s="7"/>
      <c r="V723" s="7"/>
      <c r="W723" s="7"/>
      <c r="X723" s="7"/>
      <c r="Y723" s="7"/>
      <c r="Z723" s="7"/>
      <c r="AA723" s="7"/>
      <c r="AB723" s="7"/>
      <c r="AC723" s="7"/>
      <c r="AD723" s="7"/>
    </row>
    <row r="724" spans="1:30" s="4" customFormat="1">
      <c r="A724" s="7"/>
      <c r="B724" s="7"/>
      <c r="C724" s="7"/>
      <c r="D724" s="7"/>
      <c r="E724" s="7"/>
      <c r="F724" s="7"/>
      <c r="G724" s="7"/>
      <c r="H724" s="7"/>
      <c r="I724" s="7"/>
      <c r="J724" s="7"/>
      <c r="K724" s="7"/>
      <c r="L724" s="7"/>
      <c r="M724" s="7"/>
      <c r="N724" s="7"/>
      <c r="O724" s="87"/>
      <c r="P724" s="7"/>
      <c r="Q724" s="7"/>
      <c r="R724" s="7"/>
      <c r="S724" s="7"/>
      <c r="T724" s="7"/>
      <c r="U724" s="7"/>
      <c r="V724" s="7"/>
      <c r="W724" s="7"/>
      <c r="X724" s="7"/>
      <c r="Y724" s="7"/>
      <c r="Z724" s="7"/>
      <c r="AA724" s="7"/>
      <c r="AB724" s="7"/>
      <c r="AC724" s="7"/>
      <c r="AD724" s="7"/>
    </row>
    <row r="725" spans="1:30" s="4" customFormat="1">
      <c r="A725" s="7"/>
      <c r="B725" s="7"/>
      <c r="C725" s="7"/>
      <c r="D725" s="7"/>
      <c r="E725" s="7"/>
      <c r="F725" s="7"/>
      <c r="G725" s="7"/>
      <c r="H725" s="7"/>
      <c r="I725" s="7"/>
      <c r="J725" s="7"/>
      <c r="K725" s="7"/>
      <c r="L725" s="7"/>
      <c r="M725" s="7"/>
      <c r="N725" s="7"/>
      <c r="O725" s="87"/>
      <c r="P725" s="7"/>
      <c r="Q725" s="7"/>
      <c r="R725" s="7"/>
      <c r="S725" s="7"/>
      <c r="T725" s="7"/>
      <c r="U725" s="7"/>
      <c r="V725" s="7"/>
      <c r="W725" s="7"/>
      <c r="X725" s="7"/>
      <c r="Y725" s="7"/>
      <c r="Z725" s="7"/>
      <c r="AA725" s="7"/>
      <c r="AB725" s="7"/>
      <c r="AC725" s="7"/>
      <c r="AD725" s="7"/>
    </row>
    <row r="726" spans="1:30" s="4" customFormat="1">
      <c r="A726" s="7"/>
      <c r="B726" s="7"/>
      <c r="C726" s="7"/>
      <c r="D726" s="7"/>
      <c r="E726" s="7"/>
      <c r="F726" s="7"/>
      <c r="G726" s="7"/>
      <c r="H726" s="7"/>
      <c r="I726" s="7"/>
      <c r="J726" s="7"/>
      <c r="K726" s="7"/>
      <c r="L726" s="7"/>
      <c r="M726" s="7"/>
      <c r="N726" s="7"/>
      <c r="O726" s="87"/>
      <c r="P726" s="7"/>
      <c r="Q726" s="7"/>
      <c r="R726" s="7"/>
      <c r="S726" s="7"/>
      <c r="T726" s="7"/>
      <c r="U726" s="7"/>
      <c r="V726" s="7"/>
      <c r="W726" s="7"/>
      <c r="X726" s="7"/>
      <c r="Y726" s="7"/>
      <c r="Z726" s="7"/>
      <c r="AA726" s="7"/>
      <c r="AB726" s="7"/>
      <c r="AC726" s="7"/>
      <c r="AD726" s="7"/>
    </row>
    <row r="727" spans="1:30" s="4" customFormat="1">
      <c r="A727" s="7"/>
      <c r="B727" s="7"/>
      <c r="C727" s="7"/>
      <c r="D727" s="7"/>
      <c r="E727" s="7"/>
      <c r="F727" s="7"/>
      <c r="G727" s="7"/>
      <c r="H727" s="7"/>
      <c r="I727" s="7"/>
      <c r="J727" s="7"/>
      <c r="K727" s="7"/>
      <c r="L727" s="7"/>
      <c r="M727" s="7"/>
      <c r="N727" s="7"/>
      <c r="O727" s="87"/>
      <c r="P727" s="7"/>
      <c r="Q727" s="7"/>
      <c r="R727" s="7"/>
      <c r="S727" s="7"/>
      <c r="T727" s="7"/>
      <c r="U727" s="7"/>
      <c r="V727" s="7"/>
      <c r="W727" s="7"/>
      <c r="X727" s="7"/>
      <c r="Y727" s="7"/>
      <c r="Z727" s="7"/>
      <c r="AA727" s="7"/>
      <c r="AB727" s="7"/>
      <c r="AC727" s="7"/>
      <c r="AD727" s="7"/>
    </row>
    <row r="728" spans="1:30" s="4" customFormat="1">
      <c r="A728" s="7"/>
      <c r="B728" s="7"/>
      <c r="C728" s="7"/>
      <c r="D728" s="7"/>
      <c r="E728" s="7"/>
      <c r="F728" s="7"/>
      <c r="G728" s="7"/>
      <c r="H728" s="7"/>
      <c r="I728" s="7"/>
      <c r="J728" s="7"/>
      <c r="K728" s="7"/>
      <c r="L728" s="7"/>
      <c r="M728" s="7"/>
      <c r="N728" s="7"/>
      <c r="O728" s="87"/>
      <c r="P728" s="7"/>
      <c r="Q728" s="7"/>
      <c r="R728" s="7"/>
      <c r="S728" s="7"/>
      <c r="T728" s="7"/>
      <c r="U728" s="7"/>
      <c r="V728" s="7"/>
      <c r="W728" s="7"/>
      <c r="X728" s="7"/>
      <c r="Y728" s="7"/>
      <c r="Z728" s="7"/>
      <c r="AA728" s="7"/>
      <c r="AB728" s="7"/>
      <c r="AC728" s="7"/>
      <c r="AD728" s="7"/>
    </row>
    <row r="729" spans="1:30" s="4" customFormat="1">
      <c r="A729" s="7"/>
      <c r="B729" s="7"/>
      <c r="C729" s="7"/>
      <c r="D729" s="7"/>
      <c r="E729" s="7"/>
      <c r="F729" s="7"/>
      <c r="G729" s="7"/>
      <c r="H729" s="7"/>
      <c r="I729" s="7"/>
      <c r="J729" s="7"/>
      <c r="K729" s="7"/>
      <c r="L729" s="7"/>
      <c r="M729" s="7"/>
      <c r="N729" s="7"/>
      <c r="O729" s="87"/>
      <c r="P729" s="7"/>
      <c r="Q729" s="7"/>
      <c r="R729" s="7"/>
      <c r="S729" s="7"/>
      <c r="T729" s="7"/>
      <c r="U729" s="7"/>
      <c r="V729" s="7"/>
      <c r="W729" s="7"/>
      <c r="X729" s="7"/>
      <c r="Y729" s="7"/>
      <c r="Z729" s="7"/>
      <c r="AA729" s="7"/>
      <c r="AB729" s="7"/>
      <c r="AC729" s="7"/>
      <c r="AD729" s="7"/>
    </row>
    <row r="730" spans="1:30" s="4" customFormat="1">
      <c r="A730" s="7"/>
      <c r="B730" s="7"/>
      <c r="C730" s="7"/>
      <c r="D730" s="7"/>
      <c r="E730" s="7"/>
      <c r="F730" s="7"/>
      <c r="G730" s="7"/>
      <c r="H730" s="7"/>
      <c r="I730" s="7"/>
      <c r="J730" s="7"/>
      <c r="K730" s="7"/>
      <c r="L730" s="7"/>
      <c r="M730" s="7"/>
      <c r="N730" s="7"/>
      <c r="O730" s="87"/>
      <c r="P730" s="7"/>
      <c r="Q730" s="7"/>
      <c r="R730" s="7"/>
      <c r="S730" s="7"/>
      <c r="T730" s="7"/>
      <c r="U730" s="7"/>
      <c r="V730" s="7"/>
      <c r="W730" s="7"/>
      <c r="X730" s="7"/>
      <c r="Y730" s="7"/>
      <c r="Z730" s="7"/>
      <c r="AA730" s="7"/>
      <c r="AB730" s="7"/>
      <c r="AC730" s="7"/>
      <c r="AD730" s="7"/>
    </row>
    <row r="731" spans="1:30" s="4" customFormat="1">
      <c r="A731" s="7"/>
      <c r="B731" s="7"/>
      <c r="C731" s="7"/>
      <c r="D731" s="7"/>
      <c r="E731" s="7"/>
      <c r="F731" s="7"/>
      <c r="G731" s="7"/>
      <c r="H731" s="7"/>
      <c r="I731" s="7"/>
      <c r="J731" s="7"/>
      <c r="K731" s="7"/>
      <c r="L731" s="7"/>
      <c r="M731" s="7"/>
      <c r="N731" s="7"/>
      <c r="O731" s="87"/>
      <c r="P731" s="7"/>
      <c r="Q731" s="7"/>
      <c r="R731" s="7"/>
      <c r="S731" s="7"/>
      <c r="T731" s="7"/>
      <c r="U731" s="7"/>
      <c r="V731" s="7"/>
      <c r="W731" s="7"/>
      <c r="X731" s="7"/>
      <c r="Y731" s="7"/>
      <c r="Z731" s="7"/>
      <c r="AA731" s="7"/>
      <c r="AB731" s="7"/>
      <c r="AC731" s="7"/>
      <c r="AD731" s="7"/>
    </row>
    <row r="732" spans="1:30" s="4" customFormat="1">
      <c r="A732" s="7"/>
      <c r="B732" s="7"/>
      <c r="C732" s="7"/>
      <c r="D732" s="7"/>
      <c r="E732" s="7"/>
      <c r="F732" s="7"/>
      <c r="G732" s="7"/>
      <c r="H732" s="7"/>
      <c r="I732" s="7"/>
      <c r="J732" s="7"/>
      <c r="K732" s="7"/>
      <c r="L732" s="7"/>
      <c r="M732" s="7"/>
      <c r="N732" s="7"/>
      <c r="O732" s="87"/>
      <c r="P732" s="7"/>
      <c r="Q732" s="7"/>
      <c r="R732" s="7"/>
      <c r="S732" s="7"/>
      <c r="T732" s="7"/>
      <c r="U732" s="7"/>
      <c r="V732" s="7"/>
      <c r="W732" s="7"/>
      <c r="X732" s="7"/>
      <c r="Y732" s="7"/>
      <c r="Z732" s="7"/>
      <c r="AA732" s="7"/>
      <c r="AB732" s="7"/>
      <c r="AC732" s="7"/>
      <c r="AD732" s="7"/>
    </row>
    <row r="733" spans="1:30" s="4" customFormat="1">
      <c r="A733" s="7"/>
      <c r="B733" s="7"/>
      <c r="C733" s="7"/>
      <c r="D733" s="7"/>
      <c r="E733" s="7"/>
      <c r="F733" s="7"/>
      <c r="G733" s="7"/>
      <c r="H733" s="7"/>
      <c r="I733" s="7"/>
      <c r="J733" s="7"/>
      <c r="K733" s="7"/>
      <c r="L733" s="7"/>
      <c r="M733" s="7"/>
      <c r="N733" s="7"/>
      <c r="O733" s="87"/>
      <c r="P733" s="7"/>
      <c r="Q733" s="7"/>
      <c r="R733" s="7"/>
      <c r="S733" s="7"/>
      <c r="T733" s="7"/>
      <c r="U733" s="7"/>
      <c r="V733" s="7"/>
      <c r="W733" s="7"/>
      <c r="X733" s="7"/>
      <c r="Y733" s="7"/>
      <c r="Z733" s="7"/>
      <c r="AA733" s="7"/>
      <c r="AB733" s="7"/>
      <c r="AC733" s="7"/>
      <c r="AD733" s="7"/>
    </row>
    <row r="734" spans="1:30" s="4" customFormat="1">
      <c r="A734" s="7"/>
      <c r="B734" s="7"/>
      <c r="C734" s="7"/>
      <c r="D734" s="7"/>
      <c r="E734" s="7"/>
      <c r="F734" s="7"/>
      <c r="G734" s="7"/>
      <c r="H734" s="7"/>
      <c r="I734" s="7"/>
      <c r="J734" s="7"/>
      <c r="K734" s="7"/>
      <c r="L734" s="7"/>
      <c r="M734" s="7"/>
      <c r="N734" s="7"/>
      <c r="O734" s="87"/>
      <c r="P734" s="7"/>
      <c r="Q734" s="7"/>
      <c r="R734" s="7"/>
      <c r="S734" s="7"/>
      <c r="T734" s="7"/>
      <c r="U734" s="7"/>
      <c r="V734" s="7"/>
      <c r="W734" s="7"/>
      <c r="X734" s="7"/>
      <c r="Y734" s="7"/>
      <c r="Z734" s="7"/>
      <c r="AA734" s="7"/>
      <c r="AB734" s="7"/>
      <c r="AC734" s="7"/>
      <c r="AD734" s="7"/>
    </row>
    <row r="735" spans="1:30" s="4" customFormat="1">
      <c r="A735" s="7"/>
      <c r="B735" s="7"/>
      <c r="C735" s="7"/>
      <c r="D735" s="7"/>
      <c r="E735" s="7"/>
      <c r="F735" s="7"/>
      <c r="G735" s="7"/>
      <c r="H735" s="7"/>
      <c r="I735" s="7"/>
      <c r="J735" s="7"/>
      <c r="K735" s="7"/>
      <c r="L735" s="7"/>
      <c r="M735" s="7"/>
      <c r="N735" s="7"/>
      <c r="O735" s="87"/>
      <c r="P735" s="7"/>
      <c r="Q735" s="7"/>
      <c r="R735" s="7"/>
      <c r="S735" s="7"/>
      <c r="T735" s="7"/>
      <c r="U735" s="7"/>
      <c r="V735" s="7"/>
      <c r="W735" s="7"/>
      <c r="X735" s="7"/>
      <c r="Y735" s="7"/>
      <c r="Z735" s="7"/>
      <c r="AA735" s="7"/>
      <c r="AB735" s="7"/>
      <c r="AC735" s="7"/>
      <c r="AD735" s="7"/>
    </row>
    <row r="736" spans="1:30" s="4" customFormat="1">
      <c r="A736" s="7"/>
      <c r="B736" s="7"/>
      <c r="C736" s="7"/>
      <c r="D736" s="7"/>
      <c r="E736" s="7"/>
      <c r="F736" s="7"/>
      <c r="G736" s="7"/>
      <c r="H736" s="7"/>
      <c r="I736" s="7"/>
      <c r="J736" s="7"/>
      <c r="K736" s="7"/>
      <c r="L736" s="7"/>
      <c r="M736" s="7"/>
      <c r="N736" s="7"/>
      <c r="O736" s="87"/>
      <c r="P736" s="7"/>
      <c r="Q736" s="7"/>
      <c r="R736" s="7"/>
      <c r="S736" s="7"/>
      <c r="T736" s="7"/>
      <c r="U736" s="7"/>
      <c r="V736" s="7"/>
      <c r="W736" s="7"/>
      <c r="X736" s="7"/>
      <c r="Y736" s="7"/>
      <c r="Z736" s="7"/>
      <c r="AA736" s="7"/>
      <c r="AB736" s="7"/>
      <c r="AC736" s="7"/>
      <c r="AD736" s="7"/>
    </row>
    <row r="737" spans="1:30" s="4" customFormat="1">
      <c r="A737" s="7"/>
      <c r="B737" s="7"/>
      <c r="C737" s="7"/>
      <c r="D737" s="7"/>
      <c r="E737" s="7"/>
      <c r="F737" s="7"/>
      <c r="G737" s="7"/>
      <c r="H737" s="7"/>
      <c r="I737" s="7"/>
      <c r="J737" s="7"/>
      <c r="K737" s="7"/>
      <c r="L737" s="7"/>
      <c r="M737" s="7"/>
      <c r="N737" s="7"/>
      <c r="O737" s="87"/>
      <c r="P737" s="7"/>
      <c r="Q737" s="7"/>
      <c r="R737" s="7"/>
      <c r="S737" s="7"/>
      <c r="T737" s="7"/>
      <c r="U737" s="7"/>
      <c r="V737" s="7"/>
      <c r="W737" s="7"/>
      <c r="X737" s="7"/>
      <c r="Y737" s="7"/>
      <c r="Z737" s="7"/>
      <c r="AA737" s="7"/>
      <c r="AB737" s="7"/>
      <c r="AC737" s="7"/>
      <c r="AD737" s="7"/>
    </row>
    <row r="738" spans="1:30" s="4" customFormat="1">
      <c r="A738" s="7"/>
      <c r="B738" s="7"/>
      <c r="C738" s="7"/>
      <c r="D738" s="7"/>
      <c r="E738" s="7"/>
      <c r="F738" s="7"/>
      <c r="G738" s="7"/>
      <c r="H738" s="7"/>
      <c r="I738" s="7"/>
      <c r="J738" s="7"/>
      <c r="K738" s="7"/>
      <c r="L738" s="7"/>
      <c r="M738" s="7"/>
      <c r="N738" s="7"/>
      <c r="O738" s="87"/>
      <c r="P738" s="7"/>
      <c r="Q738" s="7"/>
      <c r="R738" s="7"/>
      <c r="S738" s="7"/>
      <c r="T738" s="7"/>
      <c r="U738" s="7"/>
      <c r="V738" s="7"/>
      <c r="W738" s="7"/>
      <c r="X738" s="7"/>
      <c r="Y738" s="7"/>
      <c r="Z738" s="7"/>
      <c r="AA738" s="7"/>
      <c r="AB738" s="7"/>
      <c r="AC738" s="7"/>
      <c r="AD738" s="7"/>
    </row>
    <row r="739" spans="1:30" s="4" customFormat="1">
      <c r="A739" s="7"/>
      <c r="B739" s="7"/>
      <c r="C739" s="7"/>
      <c r="D739" s="7"/>
      <c r="E739" s="7"/>
      <c r="F739" s="7"/>
      <c r="G739" s="7"/>
      <c r="H739" s="7"/>
      <c r="I739" s="7"/>
      <c r="J739" s="7"/>
      <c r="K739" s="7"/>
      <c r="L739" s="7"/>
      <c r="M739" s="7"/>
      <c r="N739" s="7"/>
      <c r="O739" s="87"/>
      <c r="P739" s="7"/>
      <c r="Q739" s="7"/>
      <c r="R739" s="7"/>
      <c r="S739" s="7"/>
      <c r="T739" s="7"/>
      <c r="U739" s="7"/>
      <c r="V739" s="7"/>
      <c r="W739" s="7"/>
      <c r="X739" s="7"/>
      <c r="Y739" s="7"/>
      <c r="Z739" s="7"/>
      <c r="AA739" s="7"/>
      <c r="AB739" s="7"/>
      <c r="AC739" s="7"/>
      <c r="AD739" s="7"/>
    </row>
    <row r="740" spans="1:30" s="4" customFormat="1">
      <c r="A740" s="7"/>
      <c r="B740" s="7"/>
      <c r="C740" s="7"/>
      <c r="D740" s="7"/>
      <c r="E740" s="7"/>
      <c r="F740" s="7"/>
      <c r="G740" s="7"/>
      <c r="H740" s="7"/>
      <c r="I740" s="7"/>
      <c r="J740" s="7"/>
      <c r="K740" s="7"/>
      <c r="L740" s="7"/>
      <c r="M740" s="7"/>
      <c r="N740" s="7"/>
      <c r="O740" s="87"/>
      <c r="P740" s="7"/>
      <c r="Q740" s="7"/>
      <c r="R740" s="7"/>
      <c r="S740" s="7"/>
      <c r="T740" s="7"/>
      <c r="U740" s="7"/>
      <c r="V740" s="7"/>
      <c r="W740" s="7"/>
      <c r="X740" s="7"/>
      <c r="Y740" s="7"/>
      <c r="Z740" s="7"/>
      <c r="AA740" s="7"/>
      <c r="AB740" s="7"/>
      <c r="AC740" s="7"/>
      <c r="AD740" s="7"/>
    </row>
    <row r="741" spans="1:30" s="4" customFormat="1">
      <c r="A741" s="7"/>
      <c r="B741" s="7"/>
      <c r="C741" s="7"/>
      <c r="D741" s="7"/>
      <c r="E741" s="7"/>
      <c r="F741" s="7"/>
      <c r="G741" s="7"/>
      <c r="H741" s="7"/>
      <c r="I741" s="7"/>
      <c r="J741" s="7"/>
      <c r="K741" s="7"/>
      <c r="L741" s="7"/>
      <c r="M741" s="7"/>
      <c r="N741" s="7"/>
      <c r="O741" s="87"/>
      <c r="P741" s="7"/>
      <c r="Q741" s="7"/>
      <c r="R741" s="7"/>
      <c r="S741" s="7"/>
      <c r="T741" s="7"/>
      <c r="U741" s="7"/>
      <c r="V741" s="7"/>
      <c r="W741" s="7"/>
      <c r="X741" s="7"/>
      <c r="Y741" s="7"/>
      <c r="Z741" s="7"/>
      <c r="AA741" s="7"/>
      <c r="AB741" s="7"/>
      <c r="AC741" s="7"/>
      <c r="AD741" s="7"/>
    </row>
    <row r="742" spans="1:30" s="4" customFormat="1">
      <c r="A742" s="7"/>
      <c r="B742" s="7"/>
      <c r="C742" s="7"/>
      <c r="D742" s="7"/>
      <c r="E742" s="7"/>
      <c r="F742" s="7"/>
      <c r="G742" s="7"/>
      <c r="H742" s="7"/>
      <c r="I742" s="7"/>
      <c r="J742" s="7"/>
      <c r="K742" s="7"/>
      <c r="L742" s="7"/>
      <c r="M742" s="7"/>
      <c r="N742" s="7"/>
      <c r="O742" s="87"/>
      <c r="P742" s="7"/>
      <c r="Q742" s="7"/>
      <c r="R742" s="7"/>
      <c r="S742" s="7"/>
      <c r="T742" s="7"/>
      <c r="U742" s="7"/>
      <c r="V742" s="7"/>
      <c r="W742" s="7"/>
      <c r="X742" s="7"/>
      <c r="Y742" s="7"/>
      <c r="Z742" s="7"/>
      <c r="AA742" s="7"/>
      <c r="AB742" s="7"/>
      <c r="AC742" s="7"/>
      <c r="AD742" s="7"/>
    </row>
    <row r="743" spans="1:30" s="4" customFormat="1">
      <c r="A743" s="7"/>
      <c r="B743" s="7"/>
      <c r="C743" s="7"/>
      <c r="D743" s="7"/>
      <c r="E743" s="7"/>
      <c r="F743" s="7"/>
      <c r="G743" s="7"/>
      <c r="H743" s="7"/>
      <c r="I743" s="7"/>
      <c r="J743" s="7"/>
      <c r="K743" s="7"/>
      <c r="L743" s="7"/>
      <c r="M743" s="7"/>
      <c r="N743" s="7"/>
      <c r="O743" s="87"/>
      <c r="P743" s="7"/>
      <c r="Q743" s="7"/>
      <c r="R743" s="7"/>
      <c r="S743" s="7"/>
      <c r="T743" s="7"/>
      <c r="U743" s="7"/>
      <c r="V743" s="7"/>
      <c r="W743" s="7"/>
      <c r="X743" s="7"/>
      <c r="Y743" s="7"/>
      <c r="Z743" s="7"/>
      <c r="AA743" s="7"/>
      <c r="AB743" s="7"/>
      <c r="AC743" s="7"/>
      <c r="AD743" s="7"/>
    </row>
    <row r="744" spans="1:30" s="4" customFormat="1">
      <c r="A744" s="7"/>
      <c r="B744" s="7"/>
      <c r="C744" s="7"/>
      <c r="D744" s="7"/>
      <c r="E744" s="7"/>
      <c r="F744" s="7"/>
      <c r="G744" s="7"/>
      <c r="H744" s="7"/>
      <c r="I744" s="7"/>
      <c r="J744" s="7"/>
      <c r="K744" s="7"/>
      <c r="L744" s="7"/>
      <c r="M744" s="7"/>
      <c r="N744" s="7"/>
      <c r="O744" s="87"/>
      <c r="P744" s="7"/>
      <c r="Q744" s="7"/>
      <c r="R744" s="7"/>
      <c r="S744" s="7"/>
      <c r="T744" s="7"/>
      <c r="U744" s="7"/>
      <c r="V744" s="7"/>
      <c r="W744" s="7"/>
      <c r="X744" s="7"/>
      <c r="Y744" s="7"/>
      <c r="Z744" s="7"/>
      <c r="AA744" s="7"/>
      <c r="AB744" s="7"/>
      <c r="AC744" s="7"/>
      <c r="AD744" s="7"/>
    </row>
    <row r="745" spans="1:30" s="4" customFormat="1">
      <c r="A745" s="7"/>
      <c r="B745" s="7"/>
      <c r="C745" s="7"/>
      <c r="D745" s="7"/>
      <c r="E745" s="7"/>
      <c r="F745" s="7"/>
      <c r="G745" s="7"/>
      <c r="H745" s="7"/>
      <c r="I745" s="7"/>
      <c r="J745" s="7"/>
      <c r="K745" s="7"/>
      <c r="L745" s="7"/>
      <c r="M745" s="7"/>
      <c r="N745" s="7"/>
      <c r="O745" s="87"/>
      <c r="P745" s="7"/>
      <c r="Q745" s="7"/>
      <c r="R745" s="7"/>
      <c r="S745" s="7"/>
      <c r="T745" s="7"/>
      <c r="U745" s="7"/>
      <c r="V745" s="7"/>
      <c r="W745" s="7"/>
      <c r="X745" s="7"/>
      <c r="Y745" s="7"/>
      <c r="Z745" s="7"/>
      <c r="AA745" s="7"/>
      <c r="AB745" s="7"/>
      <c r="AC745" s="7"/>
      <c r="AD745" s="7"/>
    </row>
    <row r="746" spans="1:30" s="4" customFormat="1">
      <c r="A746" s="7"/>
      <c r="B746" s="7"/>
      <c r="C746" s="7"/>
      <c r="D746" s="7"/>
      <c r="E746" s="7"/>
      <c r="F746" s="7"/>
      <c r="G746" s="7"/>
      <c r="H746" s="7"/>
      <c r="I746" s="7"/>
      <c r="J746" s="7"/>
      <c r="K746" s="7"/>
      <c r="L746" s="7"/>
      <c r="M746" s="7"/>
      <c r="N746" s="7"/>
      <c r="O746" s="87"/>
      <c r="P746" s="7"/>
      <c r="Q746" s="7"/>
      <c r="R746" s="7"/>
      <c r="S746" s="7"/>
      <c r="T746" s="7"/>
      <c r="U746" s="7"/>
      <c r="V746" s="7"/>
      <c r="W746" s="7"/>
      <c r="X746" s="7"/>
      <c r="Y746" s="7"/>
      <c r="Z746" s="7"/>
      <c r="AA746" s="7"/>
      <c r="AB746" s="7"/>
      <c r="AC746" s="7"/>
      <c r="AD746" s="7"/>
    </row>
    <row r="747" spans="1:30" s="4" customFormat="1">
      <c r="A747" s="7"/>
      <c r="B747" s="7"/>
      <c r="C747" s="7"/>
      <c r="D747" s="7"/>
      <c r="E747" s="7"/>
      <c r="F747" s="7"/>
      <c r="G747" s="7"/>
      <c r="H747" s="7"/>
      <c r="I747" s="7"/>
      <c r="J747" s="7"/>
      <c r="K747" s="7"/>
      <c r="L747" s="7"/>
      <c r="M747" s="7"/>
      <c r="N747" s="7"/>
      <c r="O747" s="87"/>
      <c r="P747" s="7"/>
      <c r="Q747" s="7"/>
      <c r="R747" s="7"/>
      <c r="S747" s="7"/>
      <c r="T747" s="7"/>
      <c r="U747" s="7"/>
      <c r="V747" s="7"/>
      <c r="W747" s="7"/>
      <c r="X747" s="7"/>
      <c r="Y747" s="7"/>
      <c r="Z747" s="7"/>
      <c r="AA747" s="7"/>
      <c r="AB747" s="7"/>
      <c r="AC747" s="7"/>
      <c r="AD747" s="7"/>
    </row>
    <row r="748" spans="1:30" s="4" customFormat="1">
      <c r="A748" s="7"/>
      <c r="B748" s="7"/>
      <c r="C748" s="7"/>
      <c r="D748" s="7"/>
      <c r="E748" s="7"/>
      <c r="F748" s="7"/>
      <c r="G748" s="7"/>
      <c r="H748" s="7"/>
      <c r="I748" s="7"/>
      <c r="J748" s="7"/>
      <c r="K748" s="7"/>
      <c r="L748" s="7"/>
      <c r="M748" s="7"/>
      <c r="N748" s="7"/>
      <c r="O748" s="87"/>
      <c r="P748" s="7"/>
      <c r="Q748" s="7"/>
      <c r="R748" s="7"/>
      <c r="S748" s="7"/>
      <c r="T748" s="7"/>
      <c r="U748" s="7"/>
      <c r="V748" s="7"/>
      <c r="W748" s="7"/>
      <c r="X748" s="7"/>
      <c r="Y748" s="7"/>
      <c r="Z748" s="7"/>
      <c r="AA748" s="7"/>
      <c r="AB748" s="7"/>
      <c r="AC748" s="7"/>
      <c r="AD748" s="7"/>
    </row>
    <row r="749" spans="1:30" s="4" customFormat="1">
      <c r="A749" s="7"/>
      <c r="B749" s="7"/>
      <c r="C749" s="7"/>
      <c r="D749" s="7"/>
      <c r="E749" s="7"/>
      <c r="F749" s="7"/>
      <c r="G749" s="7"/>
      <c r="H749" s="7"/>
      <c r="I749" s="7"/>
      <c r="J749" s="7"/>
      <c r="K749" s="7"/>
      <c r="L749" s="7"/>
      <c r="M749" s="7"/>
      <c r="N749" s="7"/>
      <c r="O749" s="87"/>
      <c r="P749" s="7"/>
      <c r="Q749" s="7"/>
      <c r="R749" s="7"/>
      <c r="S749" s="7"/>
      <c r="T749" s="7"/>
      <c r="U749" s="7"/>
      <c r="V749" s="7"/>
      <c r="W749" s="7"/>
      <c r="X749" s="7"/>
      <c r="Y749" s="7"/>
      <c r="Z749" s="7"/>
      <c r="AA749" s="7"/>
      <c r="AB749" s="7"/>
      <c r="AC749" s="7"/>
      <c r="AD749" s="7"/>
    </row>
    <row r="750" spans="1:30" s="4" customFormat="1">
      <c r="A750" s="7"/>
      <c r="B750" s="7"/>
      <c r="C750" s="7"/>
      <c r="D750" s="7"/>
      <c r="E750" s="7"/>
      <c r="F750" s="7"/>
      <c r="G750" s="7"/>
      <c r="H750" s="7"/>
      <c r="I750" s="7"/>
      <c r="J750" s="7"/>
      <c r="K750" s="7"/>
      <c r="L750" s="7"/>
      <c r="M750" s="7"/>
      <c r="N750" s="7"/>
      <c r="O750" s="87"/>
      <c r="P750" s="7"/>
      <c r="Q750" s="7"/>
      <c r="R750" s="7"/>
      <c r="S750" s="7"/>
      <c r="T750" s="7"/>
      <c r="U750" s="7"/>
      <c r="V750" s="7"/>
      <c r="W750" s="7"/>
      <c r="X750" s="7"/>
      <c r="Y750" s="7"/>
      <c r="Z750" s="7"/>
      <c r="AA750" s="7"/>
      <c r="AB750" s="7"/>
      <c r="AC750" s="7"/>
      <c r="AD750" s="7"/>
    </row>
    <row r="751" spans="1:30" s="4" customFormat="1">
      <c r="A751" s="7"/>
      <c r="B751" s="7"/>
      <c r="C751" s="7"/>
      <c r="D751" s="7"/>
      <c r="E751" s="7"/>
      <c r="F751" s="7"/>
      <c r="G751" s="7"/>
      <c r="H751" s="7"/>
      <c r="I751" s="7"/>
      <c r="J751" s="7"/>
      <c r="K751" s="7"/>
      <c r="L751" s="7"/>
      <c r="M751" s="7"/>
      <c r="N751" s="7"/>
      <c r="O751" s="87"/>
      <c r="P751" s="7"/>
      <c r="Q751" s="7"/>
      <c r="R751" s="7"/>
      <c r="S751" s="7"/>
      <c r="T751" s="7"/>
      <c r="U751" s="7"/>
      <c r="V751" s="7"/>
      <c r="W751" s="7"/>
      <c r="X751" s="7"/>
      <c r="Y751" s="7"/>
      <c r="Z751" s="7"/>
      <c r="AA751" s="7"/>
      <c r="AB751" s="7"/>
      <c r="AC751" s="7"/>
      <c r="AD751" s="7"/>
    </row>
    <row r="752" spans="1:30" s="4" customFormat="1">
      <c r="A752" s="7"/>
      <c r="B752" s="7"/>
      <c r="C752" s="7"/>
      <c r="D752" s="7"/>
      <c r="E752" s="7"/>
      <c r="F752" s="7"/>
      <c r="G752" s="7"/>
      <c r="H752" s="7"/>
      <c r="I752" s="7"/>
      <c r="J752" s="7"/>
      <c r="K752" s="7"/>
      <c r="L752" s="7"/>
      <c r="M752" s="7"/>
      <c r="N752" s="7"/>
      <c r="O752" s="87"/>
      <c r="P752" s="7"/>
      <c r="Q752" s="7"/>
      <c r="R752" s="7"/>
      <c r="S752" s="7"/>
      <c r="T752" s="7"/>
      <c r="U752" s="7"/>
      <c r="V752" s="7"/>
      <c r="W752" s="7"/>
      <c r="X752" s="7"/>
      <c r="Y752" s="7"/>
      <c r="Z752" s="7"/>
      <c r="AA752" s="7"/>
      <c r="AB752" s="7"/>
      <c r="AC752" s="7"/>
      <c r="AD752" s="7"/>
    </row>
    <row r="753" spans="1:30" s="4" customFormat="1">
      <c r="A753" s="7"/>
      <c r="B753" s="7"/>
      <c r="C753" s="7"/>
      <c r="D753" s="7"/>
      <c r="E753" s="7"/>
      <c r="F753" s="7"/>
      <c r="G753" s="7"/>
      <c r="H753" s="7"/>
      <c r="I753" s="7"/>
      <c r="J753" s="7"/>
      <c r="K753" s="7"/>
      <c r="L753" s="7"/>
      <c r="M753" s="7"/>
      <c r="N753" s="7"/>
      <c r="O753" s="87"/>
      <c r="P753" s="7"/>
      <c r="Q753" s="7"/>
      <c r="R753" s="7"/>
      <c r="S753" s="7"/>
      <c r="T753" s="7"/>
      <c r="U753" s="7"/>
      <c r="V753" s="7"/>
      <c r="W753" s="7"/>
      <c r="X753" s="7"/>
      <c r="Y753" s="7"/>
      <c r="Z753" s="7"/>
      <c r="AA753" s="7"/>
      <c r="AB753" s="7"/>
      <c r="AC753" s="7"/>
      <c r="AD753" s="7"/>
    </row>
    <row r="754" spans="1:30" s="4" customFormat="1">
      <c r="A754" s="7"/>
      <c r="B754" s="7"/>
      <c r="C754" s="7"/>
      <c r="D754" s="7"/>
      <c r="E754" s="7"/>
      <c r="F754" s="7"/>
      <c r="G754" s="7"/>
      <c r="H754" s="7"/>
      <c r="I754" s="7"/>
      <c r="J754" s="7"/>
      <c r="K754" s="7"/>
      <c r="L754" s="7"/>
      <c r="M754" s="7"/>
      <c r="N754" s="7"/>
      <c r="O754" s="87"/>
      <c r="P754" s="7"/>
      <c r="Q754" s="7"/>
      <c r="R754" s="7"/>
      <c r="S754" s="7"/>
      <c r="T754" s="7"/>
      <c r="U754" s="7"/>
      <c r="V754" s="7"/>
      <c r="W754" s="7"/>
      <c r="X754" s="7"/>
      <c r="Y754" s="7"/>
      <c r="Z754" s="7"/>
      <c r="AA754" s="7"/>
      <c r="AB754" s="7"/>
      <c r="AC754" s="7"/>
      <c r="AD754" s="7"/>
    </row>
    <row r="755" spans="1:30" s="4" customFormat="1">
      <c r="A755" s="7"/>
      <c r="B755" s="7"/>
      <c r="C755" s="7"/>
      <c r="D755" s="7"/>
      <c r="E755" s="7"/>
      <c r="F755" s="7"/>
      <c r="G755" s="7"/>
      <c r="H755" s="7"/>
      <c r="I755" s="7"/>
      <c r="J755" s="7"/>
      <c r="K755" s="7"/>
      <c r="L755" s="7"/>
      <c r="M755" s="7"/>
      <c r="N755" s="7"/>
      <c r="O755" s="87"/>
      <c r="P755" s="7"/>
      <c r="Q755" s="7"/>
      <c r="R755" s="7"/>
      <c r="S755" s="7"/>
      <c r="T755" s="7"/>
      <c r="U755" s="7"/>
      <c r="V755" s="7"/>
      <c r="W755" s="7"/>
      <c r="X755" s="7"/>
      <c r="Y755" s="7"/>
      <c r="Z755" s="7"/>
      <c r="AA755" s="7"/>
      <c r="AB755" s="7"/>
      <c r="AC755" s="7"/>
      <c r="AD755" s="7"/>
    </row>
    <row r="756" spans="1:30" s="4" customFormat="1">
      <c r="A756" s="7"/>
      <c r="B756" s="7"/>
      <c r="C756" s="7"/>
      <c r="D756" s="7"/>
      <c r="E756" s="7"/>
      <c r="F756" s="7"/>
      <c r="G756" s="7"/>
      <c r="H756" s="7"/>
      <c r="I756" s="7"/>
      <c r="J756" s="7"/>
      <c r="K756" s="7"/>
      <c r="L756" s="7"/>
      <c r="M756" s="7"/>
      <c r="N756" s="7"/>
      <c r="O756" s="87"/>
      <c r="P756" s="7"/>
      <c r="Q756" s="7"/>
      <c r="R756" s="7"/>
      <c r="S756" s="7"/>
      <c r="T756" s="7"/>
      <c r="U756" s="7"/>
      <c r="V756" s="7"/>
      <c r="W756" s="7"/>
      <c r="X756" s="7"/>
      <c r="Y756" s="7"/>
      <c r="Z756" s="7"/>
      <c r="AA756" s="7"/>
      <c r="AB756" s="7"/>
      <c r="AC756" s="7"/>
      <c r="AD756" s="7"/>
    </row>
    <row r="757" spans="1:30" s="4" customFormat="1">
      <c r="A757" s="7"/>
      <c r="B757" s="7"/>
      <c r="C757" s="7"/>
      <c r="D757" s="7"/>
      <c r="E757" s="7"/>
      <c r="F757" s="7"/>
      <c r="G757" s="7"/>
      <c r="H757" s="7"/>
      <c r="I757" s="7"/>
      <c r="J757" s="7"/>
      <c r="K757" s="7"/>
      <c r="L757" s="7"/>
      <c r="M757" s="7"/>
      <c r="N757" s="7"/>
      <c r="O757" s="87"/>
      <c r="P757" s="7"/>
      <c r="Q757" s="7"/>
      <c r="R757" s="7"/>
      <c r="S757" s="7"/>
      <c r="T757" s="7"/>
      <c r="U757" s="7"/>
      <c r="V757" s="7"/>
      <c r="W757" s="7"/>
      <c r="X757" s="7"/>
      <c r="Y757" s="7"/>
      <c r="Z757" s="7"/>
      <c r="AA757" s="7"/>
      <c r="AB757" s="7"/>
      <c r="AC757" s="7"/>
      <c r="AD757" s="7"/>
    </row>
    <row r="758" spans="1:30" s="4" customFormat="1">
      <c r="A758" s="7"/>
      <c r="B758" s="7"/>
      <c r="C758" s="7"/>
      <c r="D758" s="7"/>
      <c r="E758" s="7"/>
      <c r="F758" s="7"/>
      <c r="G758" s="7"/>
      <c r="H758" s="7"/>
      <c r="I758" s="7"/>
      <c r="J758" s="7"/>
      <c r="K758" s="7"/>
      <c r="L758" s="7"/>
      <c r="M758" s="7"/>
      <c r="N758" s="7"/>
      <c r="O758" s="87"/>
      <c r="P758" s="7"/>
      <c r="Q758" s="7"/>
      <c r="R758" s="7"/>
      <c r="S758" s="7"/>
      <c r="T758" s="7"/>
      <c r="U758" s="7"/>
      <c r="V758" s="7"/>
      <c r="W758" s="7"/>
      <c r="X758" s="7"/>
      <c r="Y758" s="7"/>
      <c r="Z758" s="7"/>
      <c r="AA758" s="7"/>
      <c r="AB758" s="7"/>
      <c r="AC758" s="7"/>
      <c r="AD758" s="7"/>
    </row>
    <row r="759" spans="1:30" s="4" customFormat="1">
      <c r="A759" s="7"/>
      <c r="B759" s="7"/>
      <c r="C759" s="7"/>
      <c r="D759" s="7"/>
      <c r="E759" s="7"/>
      <c r="F759" s="7"/>
      <c r="G759" s="7"/>
      <c r="H759" s="7"/>
      <c r="I759" s="7"/>
      <c r="J759" s="7"/>
      <c r="K759" s="7"/>
      <c r="L759" s="7"/>
      <c r="M759" s="7"/>
      <c r="N759" s="7"/>
      <c r="O759" s="87"/>
      <c r="P759" s="7"/>
      <c r="Q759" s="7"/>
      <c r="R759" s="7"/>
      <c r="S759" s="7"/>
      <c r="T759" s="7"/>
      <c r="U759" s="7"/>
      <c r="V759" s="7"/>
      <c r="W759" s="7"/>
      <c r="X759" s="7"/>
      <c r="Y759" s="7"/>
      <c r="Z759" s="7"/>
      <c r="AA759" s="7"/>
      <c r="AB759" s="7"/>
      <c r="AC759" s="7"/>
      <c r="AD759" s="7"/>
    </row>
    <row r="760" spans="1:30" s="4" customFormat="1">
      <c r="A760" s="7"/>
      <c r="B760" s="7"/>
      <c r="C760" s="7"/>
      <c r="D760" s="7"/>
      <c r="E760" s="7"/>
      <c r="F760" s="7"/>
      <c r="G760" s="7"/>
      <c r="H760" s="7"/>
      <c r="I760" s="7"/>
      <c r="J760" s="7"/>
      <c r="K760" s="7"/>
      <c r="L760" s="7"/>
      <c r="M760" s="7"/>
      <c r="N760" s="7"/>
      <c r="O760" s="87"/>
      <c r="P760" s="7"/>
      <c r="Q760" s="7"/>
      <c r="R760" s="7"/>
      <c r="S760" s="7"/>
      <c r="T760" s="7"/>
      <c r="U760" s="7"/>
      <c r="V760" s="7"/>
      <c r="W760" s="7"/>
      <c r="X760" s="7"/>
      <c r="Y760" s="7"/>
      <c r="Z760" s="7"/>
      <c r="AA760" s="7"/>
      <c r="AB760" s="7"/>
      <c r="AC760" s="7"/>
      <c r="AD760" s="7"/>
    </row>
    <row r="761" spans="1:30" s="4" customFormat="1">
      <c r="A761" s="7"/>
      <c r="B761" s="7"/>
      <c r="C761" s="7"/>
      <c r="D761" s="7"/>
      <c r="E761" s="7"/>
      <c r="F761" s="7"/>
      <c r="G761" s="7"/>
      <c r="H761" s="7"/>
      <c r="I761" s="7"/>
      <c r="J761" s="7"/>
      <c r="K761" s="7"/>
      <c r="L761" s="7"/>
      <c r="M761" s="7"/>
      <c r="N761" s="7"/>
      <c r="O761" s="87"/>
      <c r="P761" s="7"/>
      <c r="Q761" s="7"/>
      <c r="R761" s="7"/>
      <c r="S761" s="7"/>
      <c r="T761" s="7"/>
      <c r="U761" s="7"/>
      <c r="V761" s="7"/>
      <c r="W761" s="7"/>
      <c r="X761" s="7"/>
      <c r="Y761" s="7"/>
      <c r="Z761" s="7"/>
      <c r="AA761" s="7"/>
      <c r="AB761" s="7"/>
      <c r="AC761" s="7"/>
      <c r="AD761" s="7"/>
    </row>
    <row r="762" spans="1:30" s="4" customFormat="1">
      <c r="A762" s="7"/>
      <c r="B762" s="7"/>
      <c r="C762" s="7"/>
      <c r="D762" s="7"/>
      <c r="E762" s="7"/>
      <c r="F762" s="7"/>
      <c r="G762" s="7"/>
      <c r="H762" s="7"/>
      <c r="I762" s="7"/>
      <c r="J762" s="7"/>
      <c r="K762" s="7"/>
      <c r="L762" s="7"/>
      <c r="M762" s="7"/>
      <c r="N762" s="7"/>
      <c r="O762" s="87"/>
      <c r="P762" s="7"/>
      <c r="Q762" s="7"/>
      <c r="R762" s="7"/>
      <c r="S762" s="7"/>
      <c r="T762" s="7"/>
      <c r="U762" s="7"/>
      <c r="V762" s="7"/>
      <c r="W762" s="7"/>
      <c r="X762" s="7"/>
      <c r="Y762" s="7"/>
      <c r="Z762" s="7"/>
      <c r="AA762" s="7"/>
      <c r="AB762" s="7"/>
      <c r="AC762" s="7"/>
      <c r="AD762" s="7"/>
    </row>
    <row r="763" spans="1:30" s="4" customFormat="1">
      <c r="A763" s="7"/>
      <c r="B763" s="7"/>
      <c r="C763" s="7"/>
      <c r="D763" s="7"/>
      <c r="E763" s="7"/>
      <c r="F763" s="7"/>
      <c r="G763" s="7"/>
      <c r="H763" s="7"/>
      <c r="I763" s="7"/>
      <c r="J763" s="7"/>
      <c r="K763" s="7"/>
      <c r="L763" s="7"/>
      <c r="M763" s="7"/>
      <c r="N763" s="7"/>
      <c r="O763" s="87"/>
      <c r="P763" s="7"/>
      <c r="Q763" s="7"/>
      <c r="R763" s="7"/>
      <c r="S763" s="7"/>
      <c r="T763" s="7"/>
      <c r="U763" s="7"/>
      <c r="V763" s="7"/>
      <c r="W763" s="7"/>
      <c r="X763" s="7"/>
      <c r="Y763" s="7"/>
      <c r="Z763" s="7"/>
      <c r="AA763" s="7"/>
      <c r="AB763" s="7"/>
      <c r="AC763" s="7"/>
      <c r="AD763" s="7"/>
    </row>
    <row r="764" spans="1:30" s="4" customFormat="1">
      <c r="A764" s="7"/>
      <c r="B764" s="7"/>
      <c r="C764" s="7"/>
      <c r="D764" s="7"/>
      <c r="E764" s="7"/>
      <c r="F764" s="7"/>
      <c r="G764" s="7"/>
      <c r="H764" s="7"/>
      <c r="I764" s="7"/>
      <c r="J764" s="7"/>
      <c r="K764" s="7"/>
      <c r="L764" s="7"/>
      <c r="M764" s="7"/>
      <c r="N764" s="7"/>
      <c r="O764" s="87"/>
      <c r="P764" s="7"/>
      <c r="Q764" s="7"/>
      <c r="R764" s="7"/>
      <c r="S764" s="7"/>
      <c r="T764" s="7"/>
      <c r="U764" s="7"/>
      <c r="V764" s="7"/>
      <c r="W764" s="7"/>
      <c r="X764" s="7"/>
      <c r="Y764" s="7"/>
      <c r="Z764" s="7"/>
      <c r="AA764" s="7"/>
      <c r="AB764" s="7"/>
      <c r="AC764" s="7"/>
      <c r="AD764" s="7"/>
    </row>
    <row r="765" spans="1:30" s="4" customFormat="1">
      <c r="A765" s="7"/>
      <c r="B765" s="7"/>
      <c r="C765" s="7"/>
      <c r="D765" s="7"/>
      <c r="E765" s="7"/>
      <c r="F765" s="7"/>
      <c r="G765" s="7"/>
      <c r="H765" s="7"/>
      <c r="I765" s="7"/>
      <c r="J765" s="7"/>
      <c r="K765" s="7"/>
      <c r="L765" s="7"/>
      <c r="M765" s="7"/>
      <c r="N765" s="7"/>
      <c r="O765" s="87"/>
      <c r="P765" s="7"/>
      <c r="Q765" s="7"/>
      <c r="R765" s="7"/>
      <c r="S765" s="7"/>
      <c r="T765" s="7"/>
      <c r="U765" s="7"/>
      <c r="V765" s="7"/>
      <c r="W765" s="7"/>
      <c r="X765" s="7"/>
      <c r="Y765" s="7"/>
      <c r="Z765" s="7"/>
      <c r="AA765" s="7"/>
      <c r="AB765" s="7"/>
      <c r="AC765" s="7"/>
      <c r="AD765" s="7"/>
    </row>
    <row r="766" spans="1:30" s="4" customFormat="1">
      <c r="A766" s="7"/>
      <c r="B766" s="7"/>
      <c r="C766" s="7"/>
      <c r="D766" s="7"/>
      <c r="E766" s="7"/>
      <c r="F766" s="7"/>
      <c r="G766" s="7"/>
      <c r="H766" s="7"/>
      <c r="I766" s="7"/>
      <c r="J766" s="7"/>
      <c r="K766" s="7"/>
      <c r="L766" s="7"/>
      <c r="M766" s="7"/>
      <c r="N766" s="7"/>
      <c r="O766" s="87"/>
      <c r="P766" s="7"/>
      <c r="Q766" s="7"/>
      <c r="R766" s="7"/>
      <c r="S766" s="7"/>
      <c r="T766" s="7"/>
      <c r="U766" s="7"/>
      <c r="V766" s="7"/>
      <c r="W766" s="7"/>
      <c r="X766" s="7"/>
      <c r="Y766" s="7"/>
      <c r="Z766" s="7"/>
      <c r="AA766" s="7"/>
      <c r="AB766" s="7"/>
      <c r="AC766" s="7"/>
      <c r="AD766" s="7"/>
    </row>
    <row r="767" spans="1:30" s="4" customFormat="1">
      <c r="A767" s="7"/>
      <c r="B767" s="7"/>
      <c r="C767" s="7"/>
      <c r="D767" s="7"/>
      <c r="E767" s="7"/>
      <c r="F767" s="7"/>
      <c r="G767" s="7"/>
      <c r="H767" s="7"/>
      <c r="I767" s="7"/>
      <c r="J767" s="7"/>
      <c r="K767" s="7"/>
      <c r="L767" s="7"/>
      <c r="M767" s="7"/>
      <c r="N767" s="7"/>
      <c r="O767" s="87"/>
      <c r="P767" s="7"/>
      <c r="Q767" s="7"/>
      <c r="R767" s="7"/>
      <c r="S767" s="7"/>
      <c r="T767" s="7"/>
      <c r="U767" s="7"/>
      <c r="V767" s="7"/>
      <c r="W767" s="7"/>
      <c r="X767" s="7"/>
      <c r="Y767" s="7"/>
      <c r="Z767" s="7"/>
      <c r="AA767" s="7"/>
      <c r="AB767" s="7"/>
      <c r="AC767" s="7"/>
      <c r="AD767" s="7"/>
    </row>
    <row r="768" spans="1:30" s="4" customFormat="1">
      <c r="A768" s="7"/>
      <c r="B768" s="7"/>
      <c r="C768" s="7"/>
      <c r="D768" s="7"/>
      <c r="E768" s="7"/>
      <c r="F768" s="7"/>
      <c r="G768" s="7"/>
      <c r="H768" s="7"/>
      <c r="I768" s="7"/>
      <c r="J768" s="7"/>
      <c r="K768" s="7"/>
      <c r="L768" s="7"/>
      <c r="M768" s="7"/>
      <c r="N768" s="7"/>
      <c r="O768" s="87"/>
      <c r="P768" s="7"/>
      <c r="Q768" s="7"/>
      <c r="R768" s="7"/>
      <c r="S768" s="7"/>
      <c r="T768" s="7"/>
      <c r="U768" s="7"/>
      <c r="V768" s="7"/>
      <c r="W768" s="7"/>
      <c r="X768" s="7"/>
      <c r="Y768" s="7"/>
      <c r="Z768" s="7"/>
      <c r="AA768" s="7"/>
      <c r="AB768" s="7"/>
      <c r="AC768" s="7"/>
      <c r="AD768" s="7"/>
    </row>
    <row r="769" spans="1:30" s="4" customFormat="1">
      <c r="A769" s="7"/>
      <c r="B769" s="7"/>
      <c r="C769" s="7"/>
      <c r="D769" s="7"/>
      <c r="E769" s="7"/>
      <c r="F769" s="7"/>
      <c r="G769" s="7"/>
      <c r="H769" s="7"/>
      <c r="I769" s="7"/>
      <c r="J769" s="7"/>
      <c r="K769" s="7"/>
      <c r="L769" s="7"/>
      <c r="M769" s="7"/>
      <c r="N769" s="7"/>
      <c r="O769" s="87"/>
      <c r="P769" s="7"/>
      <c r="Q769" s="7"/>
      <c r="R769" s="7"/>
      <c r="S769" s="7"/>
      <c r="T769" s="7"/>
      <c r="U769" s="7"/>
      <c r="V769" s="7"/>
      <c r="W769" s="7"/>
      <c r="X769" s="7"/>
      <c r="Y769" s="7"/>
      <c r="Z769" s="7"/>
      <c r="AA769" s="7"/>
      <c r="AB769" s="7"/>
      <c r="AC769" s="7"/>
      <c r="AD769" s="7"/>
    </row>
    <row r="770" spans="1:30" s="4" customFormat="1">
      <c r="A770" s="7"/>
      <c r="B770" s="7"/>
      <c r="C770" s="7"/>
      <c r="D770" s="7"/>
      <c r="E770" s="7"/>
      <c r="F770" s="7"/>
      <c r="G770" s="7"/>
      <c r="H770" s="7"/>
      <c r="I770" s="7"/>
      <c r="J770" s="7"/>
      <c r="K770" s="7"/>
      <c r="L770" s="7"/>
      <c r="M770" s="7"/>
      <c r="N770" s="7"/>
      <c r="O770" s="87"/>
      <c r="P770" s="7"/>
      <c r="Q770" s="7"/>
      <c r="R770" s="7"/>
      <c r="S770" s="7"/>
      <c r="T770" s="7"/>
      <c r="U770" s="7"/>
      <c r="V770" s="7"/>
      <c r="W770" s="7"/>
      <c r="X770" s="7"/>
      <c r="Y770" s="7"/>
      <c r="Z770" s="7"/>
      <c r="AA770" s="7"/>
      <c r="AB770" s="7"/>
      <c r="AC770" s="7"/>
      <c r="AD770" s="7"/>
    </row>
    <row r="771" spans="1:30" s="4" customFormat="1">
      <c r="A771" s="7"/>
      <c r="B771" s="7"/>
      <c r="C771" s="7"/>
      <c r="D771" s="7"/>
      <c r="E771" s="7"/>
      <c r="F771" s="7"/>
      <c r="G771" s="7"/>
      <c r="H771" s="7"/>
      <c r="I771" s="7"/>
      <c r="J771" s="7"/>
      <c r="K771" s="7"/>
      <c r="L771" s="7"/>
      <c r="M771" s="7"/>
      <c r="N771" s="7"/>
      <c r="O771" s="87"/>
      <c r="P771" s="7"/>
      <c r="Q771" s="7"/>
      <c r="R771" s="7"/>
      <c r="S771" s="7"/>
      <c r="T771" s="7"/>
      <c r="U771" s="7"/>
      <c r="V771" s="7"/>
      <c r="W771" s="7"/>
      <c r="X771" s="7"/>
      <c r="Y771" s="7"/>
      <c r="Z771" s="7"/>
      <c r="AA771" s="7"/>
      <c r="AB771" s="7"/>
      <c r="AC771" s="7"/>
      <c r="AD771" s="7"/>
    </row>
    <row r="772" spans="1:30" s="4" customFormat="1">
      <c r="A772" s="7"/>
      <c r="B772" s="7"/>
      <c r="C772" s="7"/>
      <c r="D772" s="7"/>
      <c r="E772" s="7"/>
      <c r="F772" s="7"/>
      <c r="G772" s="7"/>
      <c r="H772" s="7"/>
      <c r="I772" s="7"/>
      <c r="J772" s="7"/>
      <c r="K772" s="7"/>
      <c r="L772" s="7"/>
      <c r="M772" s="7"/>
      <c r="N772" s="7"/>
      <c r="O772" s="87"/>
      <c r="P772" s="7"/>
      <c r="Q772" s="7"/>
      <c r="R772" s="7"/>
      <c r="S772" s="7"/>
      <c r="T772" s="7"/>
      <c r="U772" s="7"/>
      <c r="V772" s="7"/>
      <c r="W772" s="7"/>
      <c r="X772" s="7"/>
      <c r="Y772" s="7"/>
      <c r="Z772" s="7"/>
      <c r="AA772" s="7"/>
      <c r="AB772" s="7"/>
      <c r="AC772" s="7"/>
      <c r="AD772" s="7"/>
    </row>
    <row r="773" spans="1:30" s="4" customFormat="1">
      <c r="A773" s="7"/>
      <c r="B773" s="7"/>
      <c r="C773" s="7"/>
      <c r="D773" s="7"/>
      <c r="E773" s="7"/>
      <c r="F773" s="7"/>
      <c r="G773" s="7"/>
      <c r="H773" s="7"/>
      <c r="I773" s="7"/>
      <c r="J773" s="7"/>
      <c r="K773" s="7"/>
      <c r="L773" s="7"/>
      <c r="M773" s="7"/>
      <c r="N773" s="7"/>
      <c r="O773" s="87"/>
      <c r="P773" s="7"/>
      <c r="Q773" s="7"/>
      <c r="R773" s="7"/>
      <c r="S773" s="7"/>
      <c r="T773" s="7"/>
      <c r="U773" s="7"/>
      <c r="V773" s="7"/>
      <c r="W773" s="7"/>
      <c r="X773" s="7"/>
      <c r="Y773" s="7"/>
      <c r="Z773" s="7"/>
      <c r="AA773" s="7"/>
      <c r="AB773" s="7"/>
      <c r="AC773" s="7"/>
      <c r="AD773" s="7"/>
    </row>
    <row r="774" spans="1:30" s="4" customFormat="1">
      <c r="A774" s="7"/>
      <c r="B774" s="7"/>
      <c r="C774" s="7"/>
      <c r="D774" s="7"/>
      <c r="E774" s="7"/>
      <c r="F774" s="7"/>
      <c r="G774" s="7"/>
      <c r="H774" s="7"/>
      <c r="I774" s="7"/>
      <c r="J774" s="7"/>
      <c r="K774" s="7"/>
      <c r="L774" s="7"/>
      <c r="M774" s="7"/>
      <c r="N774" s="7"/>
      <c r="O774" s="87"/>
      <c r="P774" s="7"/>
      <c r="Q774" s="7"/>
      <c r="R774" s="7"/>
      <c r="S774" s="7"/>
      <c r="T774" s="7"/>
      <c r="U774" s="7"/>
      <c r="V774" s="7"/>
      <c r="W774" s="7"/>
      <c r="X774" s="7"/>
      <c r="Y774" s="7"/>
      <c r="Z774" s="7"/>
      <c r="AA774" s="7"/>
      <c r="AB774" s="7"/>
      <c r="AC774" s="7"/>
      <c r="AD774" s="7"/>
    </row>
    <row r="775" spans="1:30" s="4" customFormat="1">
      <c r="A775" s="7"/>
      <c r="B775" s="7"/>
      <c r="C775" s="7"/>
      <c r="D775" s="7"/>
      <c r="E775" s="7"/>
      <c r="F775" s="7"/>
      <c r="G775" s="7"/>
      <c r="H775" s="7"/>
      <c r="I775" s="7"/>
      <c r="J775" s="7"/>
      <c r="K775" s="7"/>
      <c r="L775" s="7"/>
      <c r="M775" s="7"/>
      <c r="N775" s="7"/>
      <c r="O775" s="87"/>
      <c r="P775" s="7"/>
      <c r="Q775" s="7"/>
      <c r="R775" s="7"/>
      <c r="S775" s="7"/>
      <c r="T775" s="7"/>
      <c r="U775" s="7"/>
      <c r="V775" s="7"/>
      <c r="W775" s="7"/>
      <c r="X775" s="7"/>
      <c r="Y775" s="7"/>
      <c r="Z775" s="7"/>
      <c r="AA775" s="7"/>
      <c r="AB775" s="7"/>
      <c r="AC775" s="7"/>
      <c r="AD775" s="7"/>
    </row>
    <row r="776" spans="1:30" s="4" customFormat="1">
      <c r="A776" s="7"/>
      <c r="B776" s="7"/>
      <c r="C776" s="7"/>
      <c r="D776" s="7"/>
      <c r="E776" s="7"/>
      <c r="F776" s="7"/>
      <c r="G776" s="7"/>
      <c r="H776" s="7"/>
      <c r="I776" s="7"/>
      <c r="J776" s="7"/>
      <c r="K776" s="7"/>
      <c r="L776" s="7"/>
      <c r="M776" s="7"/>
      <c r="N776" s="7"/>
      <c r="O776" s="87"/>
      <c r="P776" s="7"/>
      <c r="Q776" s="7"/>
      <c r="R776" s="7"/>
      <c r="S776" s="7"/>
      <c r="T776" s="7"/>
      <c r="U776" s="7"/>
      <c r="V776" s="7"/>
      <c r="W776" s="7"/>
      <c r="X776" s="7"/>
      <c r="Y776" s="7"/>
      <c r="Z776" s="7"/>
      <c r="AA776" s="7"/>
      <c r="AB776" s="7"/>
      <c r="AC776" s="7"/>
      <c r="AD776" s="7"/>
    </row>
    <row r="777" spans="1:30" s="4" customFormat="1">
      <c r="A777" s="7"/>
      <c r="B777" s="7"/>
      <c r="C777" s="7"/>
      <c r="D777" s="7"/>
      <c r="E777" s="7"/>
      <c r="F777" s="7"/>
      <c r="G777" s="7"/>
      <c r="H777" s="7"/>
      <c r="I777" s="7"/>
      <c r="J777" s="7"/>
      <c r="K777" s="7"/>
      <c r="L777" s="7"/>
      <c r="M777" s="7"/>
      <c r="N777" s="7"/>
      <c r="O777" s="87"/>
      <c r="P777" s="7"/>
      <c r="Q777" s="7"/>
      <c r="R777" s="7"/>
      <c r="S777" s="7"/>
      <c r="T777" s="7"/>
      <c r="U777" s="7"/>
      <c r="V777" s="7"/>
      <c r="W777" s="7"/>
      <c r="X777" s="7"/>
      <c r="Y777" s="7"/>
      <c r="Z777" s="7"/>
      <c r="AA777" s="7"/>
      <c r="AB777" s="7"/>
      <c r="AC777" s="7"/>
      <c r="AD777" s="7"/>
    </row>
    <row r="778" spans="1:30" s="4" customFormat="1">
      <c r="A778" s="7"/>
      <c r="B778" s="7"/>
      <c r="C778" s="7"/>
      <c r="D778" s="7"/>
      <c r="E778" s="7"/>
      <c r="F778" s="7"/>
      <c r="G778" s="7"/>
      <c r="H778" s="7"/>
      <c r="I778" s="7"/>
      <c r="J778" s="7"/>
      <c r="K778" s="7"/>
      <c r="L778" s="7"/>
      <c r="M778" s="7"/>
      <c r="N778" s="7"/>
      <c r="O778" s="87"/>
      <c r="P778" s="7"/>
      <c r="Q778" s="7"/>
      <c r="R778" s="7"/>
      <c r="S778" s="7"/>
      <c r="T778" s="7"/>
      <c r="U778" s="7"/>
      <c r="V778" s="7"/>
      <c r="W778" s="7"/>
      <c r="X778" s="7"/>
      <c r="Y778" s="7"/>
      <c r="Z778" s="7"/>
      <c r="AA778" s="7"/>
      <c r="AB778" s="7"/>
      <c r="AC778" s="7"/>
      <c r="AD778" s="7"/>
    </row>
    <row r="779" spans="1:30" s="4" customFormat="1">
      <c r="A779" s="7"/>
      <c r="B779" s="7"/>
      <c r="C779" s="7"/>
      <c r="D779" s="7"/>
      <c r="E779" s="7"/>
      <c r="F779" s="7"/>
      <c r="G779" s="7"/>
      <c r="H779" s="7"/>
      <c r="I779" s="7"/>
      <c r="J779" s="7"/>
      <c r="K779" s="7"/>
      <c r="L779" s="7"/>
      <c r="M779" s="7"/>
      <c r="N779" s="7"/>
      <c r="O779" s="87"/>
      <c r="P779" s="7"/>
      <c r="Q779" s="7"/>
      <c r="R779" s="7"/>
      <c r="S779" s="7"/>
      <c r="T779" s="7"/>
      <c r="U779" s="7"/>
      <c r="V779" s="7"/>
      <c r="W779" s="7"/>
      <c r="X779" s="7"/>
      <c r="Y779" s="7"/>
      <c r="Z779" s="7"/>
      <c r="AA779" s="7"/>
      <c r="AB779" s="7"/>
      <c r="AC779" s="7"/>
      <c r="AD779" s="7"/>
    </row>
    <row r="780" spans="1:30" s="4" customFormat="1">
      <c r="A780" s="7"/>
      <c r="B780" s="7"/>
      <c r="C780" s="7"/>
      <c r="D780" s="7"/>
      <c r="E780" s="7"/>
      <c r="F780" s="7"/>
      <c r="G780" s="7"/>
      <c r="H780" s="7"/>
      <c r="I780" s="7"/>
      <c r="J780" s="7"/>
      <c r="K780" s="7"/>
      <c r="L780" s="7"/>
      <c r="M780" s="7"/>
      <c r="N780" s="7"/>
      <c r="O780" s="87"/>
      <c r="P780" s="7"/>
      <c r="Q780" s="7"/>
      <c r="R780" s="7"/>
      <c r="S780" s="7"/>
      <c r="T780" s="7"/>
      <c r="U780" s="7"/>
      <c r="V780" s="7"/>
      <c r="W780" s="7"/>
      <c r="X780" s="7"/>
      <c r="Y780" s="7"/>
      <c r="Z780" s="7"/>
      <c r="AA780" s="7"/>
      <c r="AB780" s="7"/>
      <c r="AC780" s="7"/>
      <c r="AD780" s="7"/>
    </row>
    <row r="781" spans="1:30" s="4" customFormat="1">
      <c r="A781" s="7"/>
      <c r="B781" s="7"/>
      <c r="C781" s="7"/>
      <c r="D781" s="7"/>
      <c r="E781" s="7"/>
      <c r="F781" s="7"/>
      <c r="G781" s="7"/>
      <c r="H781" s="7"/>
      <c r="I781" s="7"/>
      <c r="J781" s="7"/>
      <c r="K781" s="7"/>
      <c r="L781" s="7"/>
      <c r="M781" s="7"/>
      <c r="N781" s="7"/>
      <c r="O781" s="87"/>
      <c r="P781" s="7"/>
      <c r="Q781" s="7"/>
      <c r="R781" s="7"/>
      <c r="S781" s="7"/>
      <c r="T781" s="7"/>
      <c r="U781" s="7"/>
      <c r="V781" s="7"/>
      <c r="W781" s="7"/>
      <c r="X781" s="7"/>
      <c r="Y781" s="7"/>
      <c r="Z781" s="7"/>
      <c r="AA781" s="7"/>
      <c r="AB781" s="7"/>
      <c r="AC781" s="7"/>
      <c r="AD781" s="7"/>
    </row>
    <row r="782" spans="1:30" s="4" customFormat="1">
      <c r="A782" s="7"/>
      <c r="B782" s="7"/>
      <c r="C782" s="7"/>
      <c r="D782" s="7"/>
      <c r="E782" s="7"/>
      <c r="F782" s="7"/>
      <c r="G782" s="7"/>
      <c r="H782" s="7"/>
      <c r="I782" s="7"/>
      <c r="J782" s="7"/>
      <c r="K782" s="7"/>
      <c r="L782" s="7"/>
      <c r="M782" s="7"/>
      <c r="N782" s="7"/>
      <c r="O782" s="87"/>
      <c r="P782" s="7"/>
      <c r="Q782" s="7"/>
      <c r="R782" s="7"/>
      <c r="S782" s="7"/>
      <c r="T782" s="7"/>
      <c r="U782" s="7"/>
      <c r="V782" s="7"/>
      <c r="W782" s="7"/>
      <c r="X782" s="7"/>
      <c r="Y782" s="7"/>
      <c r="Z782" s="7"/>
      <c r="AA782" s="7"/>
      <c r="AB782" s="7"/>
      <c r="AC782" s="7"/>
      <c r="AD782" s="7"/>
    </row>
    <row r="783" spans="1:30" s="4" customFormat="1">
      <c r="A783" s="7"/>
      <c r="B783" s="7"/>
      <c r="C783" s="7"/>
      <c r="D783" s="7"/>
      <c r="E783" s="7"/>
      <c r="F783" s="7"/>
      <c r="G783" s="7"/>
      <c r="H783" s="7"/>
      <c r="I783" s="7"/>
      <c r="J783" s="7"/>
      <c r="K783" s="7"/>
      <c r="L783" s="7"/>
      <c r="M783" s="7"/>
      <c r="N783" s="7"/>
      <c r="O783" s="87"/>
      <c r="P783" s="7"/>
      <c r="Q783" s="7"/>
      <c r="R783" s="7"/>
      <c r="S783" s="7"/>
      <c r="T783" s="7"/>
      <c r="U783" s="7"/>
      <c r="V783" s="7"/>
      <c r="W783" s="7"/>
      <c r="X783" s="7"/>
      <c r="Y783" s="7"/>
      <c r="Z783" s="7"/>
      <c r="AA783" s="7"/>
      <c r="AB783" s="7"/>
      <c r="AC783" s="7"/>
      <c r="AD783" s="7"/>
    </row>
    <row r="784" spans="1:30" s="4" customFormat="1">
      <c r="A784" s="7"/>
      <c r="B784" s="7"/>
      <c r="C784" s="7"/>
      <c r="D784" s="7"/>
      <c r="E784" s="7"/>
      <c r="F784" s="7"/>
      <c r="G784" s="7"/>
      <c r="H784" s="7"/>
      <c r="I784" s="7"/>
      <c r="J784" s="7"/>
      <c r="K784" s="7"/>
      <c r="L784" s="7"/>
      <c r="M784" s="7"/>
      <c r="N784" s="7"/>
      <c r="O784" s="87"/>
      <c r="P784" s="7"/>
      <c r="Q784" s="7"/>
      <c r="R784" s="7"/>
      <c r="S784" s="7"/>
      <c r="T784" s="7"/>
      <c r="U784" s="7"/>
      <c r="V784" s="7"/>
      <c r="W784" s="7"/>
      <c r="X784" s="7"/>
      <c r="Y784" s="7"/>
      <c r="Z784" s="7"/>
      <c r="AA784" s="7"/>
      <c r="AB784" s="7"/>
      <c r="AC784" s="7"/>
      <c r="AD784" s="7"/>
    </row>
    <row r="785" spans="1:30" s="4" customFormat="1">
      <c r="A785" s="7"/>
      <c r="B785" s="7"/>
      <c r="C785" s="7"/>
      <c r="D785" s="7"/>
      <c r="E785" s="7"/>
      <c r="F785" s="7"/>
      <c r="G785" s="7"/>
      <c r="H785" s="7"/>
      <c r="I785" s="7"/>
      <c r="J785" s="7"/>
      <c r="K785" s="7"/>
      <c r="L785" s="7"/>
      <c r="M785" s="7"/>
      <c r="N785" s="7"/>
      <c r="O785" s="87"/>
      <c r="P785" s="7"/>
      <c r="Q785" s="7"/>
      <c r="R785" s="7"/>
      <c r="S785" s="7"/>
      <c r="T785" s="7"/>
      <c r="U785" s="7"/>
      <c r="V785" s="7"/>
      <c r="W785" s="7"/>
      <c r="X785" s="7"/>
      <c r="Y785" s="7"/>
      <c r="Z785" s="7"/>
      <c r="AA785" s="7"/>
      <c r="AB785" s="7"/>
      <c r="AC785" s="7"/>
      <c r="AD785" s="7"/>
    </row>
    <row r="786" spans="1:30" s="4" customFormat="1">
      <c r="A786" s="7"/>
      <c r="B786" s="7"/>
      <c r="C786" s="7"/>
      <c r="D786" s="7"/>
      <c r="E786" s="7"/>
      <c r="F786" s="7"/>
      <c r="G786" s="7"/>
      <c r="H786" s="7"/>
      <c r="I786" s="7"/>
      <c r="J786" s="7"/>
      <c r="K786" s="7"/>
      <c r="L786" s="7"/>
      <c r="M786" s="7"/>
      <c r="N786" s="7"/>
      <c r="O786" s="87"/>
      <c r="P786" s="7"/>
      <c r="Q786" s="7"/>
      <c r="R786" s="7"/>
      <c r="S786" s="7"/>
      <c r="T786" s="7"/>
      <c r="U786" s="7"/>
      <c r="V786" s="7"/>
      <c r="W786" s="7"/>
      <c r="X786" s="7"/>
      <c r="Y786" s="7"/>
      <c r="Z786" s="7"/>
      <c r="AA786" s="7"/>
      <c r="AB786" s="7"/>
      <c r="AC786" s="7"/>
      <c r="AD786" s="7"/>
    </row>
    <row r="787" spans="1:30" s="4" customFormat="1">
      <c r="A787" s="7"/>
      <c r="B787" s="7"/>
      <c r="C787" s="7"/>
      <c r="D787" s="7"/>
      <c r="E787" s="7"/>
      <c r="F787" s="7"/>
      <c r="G787" s="7"/>
      <c r="H787" s="7"/>
      <c r="I787" s="7"/>
      <c r="J787" s="7"/>
      <c r="K787" s="7"/>
      <c r="L787" s="7"/>
      <c r="M787" s="7"/>
      <c r="N787" s="7"/>
      <c r="O787" s="87"/>
      <c r="P787" s="7"/>
      <c r="Q787" s="7"/>
      <c r="R787" s="7"/>
      <c r="S787" s="7"/>
      <c r="T787" s="7"/>
      <c r="U787" s="7"/>
      <c r="V787" s="7"/>
      <c r="W787" s="7"/>
      <c r="X787" s="7"/>
      <c r="Y787" s="7"/>
      <c r="Z787" s="7"/>
      <c r="AA787" s="7"/>
      <c r="AB787" s="7"/>
      <c r="AC787" s="7"/>
      <c r="AD787" s="7"/>
    </row>
    <row r="788" spans="1:30" s="4" customFormat="1">
      <c r="A788" s="7"/>
      <c r="B788" s="7"/>
      <c r="C788" s="7"/>
      <c r="D788" s="7"/>
      <c r="E788" s="7"/>
      <c r="F788" s="7"/>
      <c r="G788" s="7"/>
      <c r="H788" s="7"/>
      <c r="I788" s="7"/>
      <c r="J788" s="7"/>
      <c r="K788" s="7"/>
      <c r="L788" s="7"/>
      <c r="M788" s="7"/>
      <c r="N788" s="7"/>
      <c r="O788" s="87"/>
      <c r="P788" s="7"/>
      <c r="Q788" s="7"/>
      <c r="R788" s="7"/>
      <c r="S788" s="7"/>
      <c r="T788" s="7"/>
      <c r="U788" s="7"/>
      <c r="V788" s="7"/>
      <c r="W788" s="7"/>
      <c r="X788" s="7"/>
      <c r="Y788" s="7"/>
      <c r="Z788" s="7"/>
      <c r="AA788" s="7"/>
      <c r="AB788" s="7"/>
      <c r="AC788" s="7"/>
      <c r="AD788" s="7"/>
    </row>
    <row r="789" spans="1:30" s="4" customFormat="1">
      <c r="A789" s="7"/>
      <c r="B789" s="7"/>
      <c r="C789" s="7"/>
      <c r="D789" s="7"/>
      <c r="E789" s="7"/>
      <c r="F789" s="7"/>
      <c r="G789" s="7"/>
      <c r="H789" s="7"/>
      <c r="I789" s="7"/>
      <c r="J789" s="7"/>
      <c r="K789" s="7"/>
      <c r="L789" s="7"/>
      <c r="M789" s="7"/>
      <c r="N789" s="7"/>
      <c r="O789" s="87"/>
      <c r="P789" s="7"/>
      <c r="Q789" s="7"/>
      <c r="R789" s="7"/>
      <c r="S789" s="7"/>
      <c r="T789" s="7"/>
      <c r="U789" s="7"/>
      <c r="V789" s="7"/>
      <c r="W789" s="7"/>
      <c r="X789" s="7"/>
      <c r="Y789" s="7"/>
      <c r="Z789" s="7"/>
      <c r="AA789" s="7"/>
      <c r="AB789" s="7"/>
      <c r="AC789" s="7"/>
      <c r="AD789" s="7"/>
    </row>
    <row r="790" spans="1:30" s="4" customFormat="1">
      <c r="A790" s="7"/>
      <c r="B790" s="7"/>
      <c r="C790" s="7"/>
      <c r="D790" s="7"/>
      <c r="E790" s="7"/>
      <c r="F790" s="7"/>
      <c r="G790" s="7"/>
      <c r="H790" s="7"/>
      <c r="I790" s="7"/>
      <c r="J790" s="7"/>
      <c r="K790" s="7"/>
      <c r="L790" s="7"/>
      <c r="M790" s="7"/>
      <c r="N790" s="7"/>
      <c r="O790" s="87"/>
      <c r="P790" s="7"/>
      <c r="Q790" s="7"/>
      <c r="R790" s="7"/>
      <c r="S790" s="7"/>
      <c r="T790" s="7"/>
      <c r="U790" s="7"/>
      <c r="V790" s="7"/>
      <c r="W790" s="7"/>
      <c r="X790" s="7"/>
      <c r="Y790" s="7"/>
      <c r="Z790" s="7"/>
      <c r="AA790" s="7"/>
      <c r="AB790" s="7"/>
      <c r="AC790" s="7"/>
      <c r="AD790" s="7"/>
    </row>
    <row r="791" spans="1:30" s="4" customFormat="1">
      <c r="A791" s="7"/>
      <c r="B791" s="7"/>
      <c r="C791" s="7"/>
      <c r="D791" s="7"/>
      <c r="E791" s="7"/>
      <c r="F791" s="7"/>
      <c r="G791" s="7"/>
      <c r="H791" s="7"/>
      <c r="I791" s="7"/>
      <c r="J791" s="7"/>
      <c r="K791" s="7"/>
      <c r="L791" s="7"/>
      <c r="M791" s="7"/>
      <c r="N791" s="7"/>
      <c r="O791" s="87"/>
      <c r="P791" s="7"/>
      <c r="Q791" s="7"/>
      <c r="R791" s="7"/>
      <c r="S791" s="7"/>
      <c r="T791" s="7"/>
      <c r="U791" s="7"/>
      <c r="V791" s="7"/>
      <c r="W791" s="7"/>
      <c r="X791" s="7"/>
      <c r="Y791" s="7"/>
      <c r="Z791" s="7"/>
      <c r="AA791" s="7"/>
      <c r="AB791" s="7"/>
      <c r="AC791" s="7"/>
      <c r="AD791" s="7"/>
    </row>
    <row r="792" spans="1:30" s="4" customFormat="1">
      <c r="A792" s="7"/>
      <c r="B792" s="7"/>
      <c r="C792" s="7"/>
      <c r="D792" s="7"/>
      <c r="E792" s="7"/>
      <c r="F792" s="7"/>
      <c r="G792" s="7"/>
      <c r="H792" s="7"/>
      <c r="I792" s="7"/>
      <c r="J792" s="7"/>
      <c r="K792" s="7"/>
      <c r="L792" s="7"/>
      <c r="M792" s="7"/>
      <c r="N792" s="7"/>
      <c r="O792" s="87"/>
      <c r="P792" s="7"/>
      <c r="Q792" s="7"/>
      <c r="R792" s="7"/>
      <c r="S792" s="7"/>
      <c r="T792" s="7"/>
      <c r="U792" s="7"/>
      <c r="V792" s="7"/>
      <c r="W792" s="7"/>
      <c r="X792" s="7"/>
      <c r="Y792" s="7"/>
      <c r="Z792" s="7"/>
      <c r="AA792" s="7"/>
      <c r="AB792" s="7"/>
      <c r="AC792" s="7"/>
      <c r="AD792" s="7"/>
    </row>
    <row r="793" spans="1:30" s="4" customFormat="1">
      <c r="A793" s="7"/>
      <c r="B793" s="7"/>
      <c r="C793" s="7"/>
      <c r="D793" s="7"/>
      <c r="E793" s="7"/>
      <c r="F793" s="7"/>
      <c r="G793" s="7"/>
      <c r="H793" s="7"/>
      <c r="I793" s="7"/>
      <c r="J793" s="7"/>
      <c r="K793" s="7"/>
      <c r="L793" s="7"/>
      <c r="M793" s="7"/>
      <c r="N793" s="7"/>
      <c r="O793" s="87"/>
      <c r="P793" s="7"/>
      <c r="Q793" s="7"/>
      <c r="R793" s="7"/>
      <c r="S793" s="7"/>
      <c r="T793" s="7"/>
      <c r="U793" s="7"/>
      <c r="V793" s="7"/>
      <c r="W793" s="7"/>
      <c r="X793" s="7"/>
      <c r="Y793" s="7"/>
      <c r="Z793" s="7"/>
      <c r="AA793" s="7"/>
      <c r="AB793" s="7"/>
      <c r="AC793" s="7"/>
      <c r="AD793" s="7"/>
    </row>
    <row r="794" spans="1:30" s="4" customFormat="1">
      <c r="A794" s="7"/>
      <c r="B794" s="7"/>
      <c r="C794" s="7"/>
      <c r="D794" s="7"/>
      <c r="E794" s="7"/>
      <c r="F794" s="7"/>
      <c r="G794" s="7"/>
      <c r="H794" s="7"/>
      <c r="I794" s="7"/>
      <c r="J794" s="7"/>
      <c r="K794" s="7"/>
      <c r="L794" s="7"/>
      <c r="M794" s="7"/>
      <c r="N794" s="7"/>
      <c r="O794" s="87"/>
      <c r="P794" s="7"/>
      <c r="Q794" s="7"/>
      <c r="R794" s="7"/>
      <c r="S794" s="7"/>
      <c r="T794" s="7"/>
      <c r="U794" s="7"/>
      <c r="V794" s="7"/>
      <c r="W794" s="7"/>
      <c r="X794" s="7"/>
      <c r="Y794" s="7"/>
      <c r="Z794" s="7"/>
      <c r="AA794" s="7"/>
      <c r="AB794" s="7"/>
      <c r="AC794" s="7"/>
      <c r="AD794" s="7"/>
    </row>
    <row r="795" spans="1:30" s="4" customFormat="1">
      <c r="A795" s="7"/>
      <c r="B795" s="7"/>
      <c r="C795" s="7"/>
      <c r="D795" s="7"/>
      <c r="E795" s="7"/>
      <c r="F795" s="7"/>
      <c r="G795" s="7"/>
      <c r="H795" s="7"/>
      <c r="I795" s="7"/>
      <c r="J795" s="7"/>
      <c r="K795" s="7"/>
      <c r="L795" s="7"/>
      <c r="M795" s="7"/>
      <c r="N795" s="7"/>
      <c r="O795" s="87"/>
      <c r="P795" s="7"/>
      <c r="Q795" s="7"/>
      <c r="R795" s="7"/>
      <c r="S795" s="7"/>
      <c r="T795" s="7"/>
      <c r="U795" s="7"/>
      <c r="V795" s="7"/>
      <c r="W795" s="7"/>
      <c r="X795" s="7"/>
      <c r="Y795" s="7"/>
      <c r="Z795" s="7"/>
      <c r="AA795" s="7"/>
      <c r="AB795" s="7"/>
      <c r="AC795" s="7"/>
      <c r="AD795" s="7"/>
    </row>
    <row r="796" spans="1:30" s="4" customFormat="1">
      <c r="A796" s="7"/>
      <c r="B796" s="7"/>
      <c r="C796" s="7"/>
      <c r="D796" s="7"/>
      <c r="E796" s="7"/>
      <c r="F796" s="7"/>
      <c r="G796" s="7"/>
      <c r="H796" s="7"/>
      <c r="I796" s="7"/>
      <c r="J796" s="7"/>
      <c r="K796" s="7"/>
      <c r="L796" s="7"/>
      <c r="M796" s="7"/>
      <c r="N796" s="7"/>
      <c r="O796" s="87"/>
      <c r="P796" s="7"/>
      <c r="Q796" s="7"/>
      <c r="R796" s="7"/>
      <c r="S796" s="7"/>
      <c r="T796" s="7"/>
      <c r="U796" s="7"/>
      <c r="V796" s="7"/>
      <c r="W796" s="7"/>
      <c r="X796" s="7"/>
      <c r="Y796" s="7"/>
      <c r="Z796" s="7"/>
      <c r="AA796" s="7"/>
      <c r="AB796" s="7"/>
      <c r="AC796" s="7"/>
      <c r="AD796" s="7"/>
    </row>
    <row r="797" spans="1:30" s="4" customFormat="1">
      <c r="A797" s="7"/>
      <c r="B797" s="7"/>
      <c r="C797" s="7"/>
      <c r="D797" s="7"/>
      <c r="E797" s="7"/>
      <c r="F797" s="7"/>
      <c r="G797" s="7"/>
      <c r="H797" s="7"/>
      <c r="I797" s="7"/>
      <c r="J797" s="7"/>
      <c r="K797" s="7"/>
      <c r="L797" s="7"/>
      <c r="M797" s="7"/>
      <c r="N797" s="7"/>
      <c r="O797" s="87"/>
      <c r="P797" s="7"/>
      <c r="Q797" s="7"/>
      <c r="R797" s="7"/>
      <c r="S797" s="7"/>
      <c r="T797" s="7"/>
      <c r="U797" s="7"/>
      <c r="V797" s="7"/>
      <c r="W797" s="7"/>
      <c r="X797" s="7"/>
      <c r="Y797" s="7"/>
      <c r="Z797" s="7"/>
      <c r="AA797" s="7"/>
      <c r="AB797" s="7"/>
      <c r="AC797" s="7"/>
      <c r="AD797" s="7"/>
    </row>
    <row r="798" spans="1:30" s="4" customFormat="1">
      <c r="A798" s="7"/>
      <c r="B798" s="7"/>
      <c r="C798" s="7"/>
      <c r="D798" s="7"/>
      <c r="E798" s="7"/>
      <c r="F798" s="7"/>
      <c r="G798" s="7"/>
      <c r="H798" s="7"/>
      <c r="I798" s="7"/>
      <c r="J798" s="7"/>
      <c r="K798" s="7"/>
      <c r="L798" s="7"/>
      <c r="M798" s="7"/>
      <c r="N798" s="7"/>
      <c r="O798" s="87"/>
      <c r="P798" s="7"/>
      <c r="Q798" s="7"/>
      <c r="R798" s="7"/>
      <c r="S798" s="7"/>
      <c r="T798" s="7"/>
      <c r="U798" s="7"/>
      <c r="V798" s="7"/>
      <c r="W798" s="7"/>
      <c r="X798" s="7"/>
      <c r="Y798" s="7"/>
      <c r="Z798" s="7"/>
      <c r="AA798" s="7"/>
      <c r="AB798" s="7"/>
      <c r="AC798" s="7"/>
      <c r="AD798" s="7"/>
    </row>
    <row r="799" spans="1:30" s="4" customFormat="1">
      <c r="A799" s="7"/>
      <c r="B799" s="7"/>
      <c r="C799" s="7"/>
      <c r="D799" s="7"/>
      <c r="E799" s="7"/>
      <c r="F799" s="7"/>
      <c r="G799" s="7"/>
      <c r="H799" s="7"/>
      <c r="I799" s="7"/>
      <c r="J799" s="7"/>
      <c r="K799" s="7"/>
      <c r="L799" s="7"/>
      <c r="M799" s="7"/>
      <c r="N799" s="7"/>
      <c r="O799" s="87"/>
      <c r="P799" s="7"/>
      <c r="Q799" s="7"/>
      <c r="R799" s="7"/>
      <c r="S799" s="7"/>
      <c r="T799" s="7"/>
      <c r="U799" s="7"/>
      <c r="V799" s="7"/>
      <c r="W799" s="7"/>
      <c r="X799" s="7"/>
      <c r="Y799" s="7"/>
      <c r="Z799" s="7"/>
      <c r="AA799" s="7"/>
      <c r="AB799" s="7"/>
      <c r="AC799" s="7"/>
      <c r="AD799" s="7"/>
    </row>
    <row r="800" spans="1:30" s="4" customFormat="1">
      <c r="A800" s="7"/>
      <c r="B800" s="7"/>
      <c r="C800" s="7"/>
      <c r="D800" s="7"/>
      <c r="E800" s="7"/>
      <c r="F800" s="7"/>
      <c r="G800" s="7"/>
      <c r="H800" s="7"/>
      <c r="I800" s="7"/>
      <c r="J800" s="7"/>
      <c r="K800" s="7"/>
      <c r="L800" s="7"/>
      <c r="M800" s="7"/>
      <c r="N800" s="7"/>
      <c r="O800" s="87"/>
      <c r="P800" s="7"/>
      <c r="Q800" s="7"/>
      <c r="R800" s="7"/>
      <c r="S800" s="7"/>
      <c r="T800" s="7"/>
      <c r="U800" s="7"/>
      <c r="V800" s="7"/>
      <c r="W800" s="7"/>
      <c r="X800" s="7"/>
      <c r="Y800" s="7"/>
      <c r="Z800" s="7"/>
      <c r="AA800" s="7"/>
      <c r="AB800" s="7"/>
      <c r="AC800" s="7"/>
      <c r="AD800" s="7"/>
    </row>
    <row r="801" spans="1:30" s="4" customFormat="1">
      <c r="A801" s="7"/>
      <c r="B801" s="7"/>
      <c r="C801" s="7"/>
      <c r="D801" s="7"/>
      <c r="E801" s="7"/>
      <c r="F801" s="7"/>
      <c r="G801" s="7"/>
      <c r="H801" s="7"/>
      <c r="I801" s="7"/>
      <c r="J801" s="7"/>
      <c r="K801" s="7"/>
      <c r="L801" s="7"/>
      <c r="M801" s="7"/>
      <c r="N801" s="7"/>
      <c r="O801" s="87"/>
      <c r="P801" s="7"/>
      <c r="Q801" s="7"/>
      <c r="R801" s="7"/>
      <c r="S801" s="7"/>
      <c r="T801" s="7"/>
      <c r="U801" s="7"/>
      <c r="V801" s="7"/>
      <c r="W801" s="7"/>
      <c r="X801" s="7"/>
      <c r="Y801" s="7"/>
      <c r="Z801" s="7"/>
      <c r="AA801" s="7"/>
      <c r="AB801" s="7"/>
      <c r="AC801" s="7"/>
      <c r="AD801" s="7"/>
    </row>
    <row r="802" spans="1:30" s="4" customFormat="1">
      <c r="A802" s="7"/>
      <c r="B802" s="7"/>
      <c r="C802" s="7"/>
      <c r="D802" s="7"/>
      <c r="E802" s="7"/>
      <c r="F802" s="7"/>
      <c r="G802" s="7"/>
      <c r="H802" s="7"/>
      <c r="I802" s="7"/>
      <c r="J802" s="7"/>
      <c r="K802" s="7"/>
      <c r="L802" s="7"/>
      <c r="M802" s="7"/>
      <c r="N802" s="7"/>
      <c r="O802" s="87"/>
      <c r="P802" s="7"/>
      <c r="Q802" s="7"/>
      <c r="R802" s="7"/>
      <c r="S802" s="7"/>
      <c r="T802" s="7"/>
      <c r="U802" s="7"/>
      <c r="V802" s="7"/>
      <c r="W802" s="7"/>
      <c r="X802" s="7"/>
      <c r="Y802" s="7"/>
      <c r="Z802" s="7"/>
      <c r="AA802" s="7"/>
      <c r="AB802" s="7"/>
      <c r="AC802" s="7"/>
      <c r="AD802" s="7"/>
    </row>
    <row r="803" spans="1:30" s="4" customFormat="1">
      <c r="A803" s="7"/>
      <c r="B803" s="7"/>
      <c r="C803" s="7"/>
      <c r="D803" s="7"/>
      <c r="E803" s="7"/>
      <c r="F803" s="7"/>
      <c r="G803" s="7"/>
      <c r="H803" s="7"/>
      <c r="I803" s="7"/>
      <c r="J803" s="7"/>
      <c r="K803" s="7"/>
      <c r="L803" s="7"/>
      <c r="M803" s="7"/>
      <c r="N803" s="7"/>
      <c r="O803" s="87"/>
      <c r="P803" s="7"/>
      <c r="Q803" s="7"/>
      <c r="R803" s="7"/>
      <c r="S803" s="7"/>
      <c r="T803" s="7"/>
      <c r="U803" s="7"/>
      <c r="V803" s="7"/>
      <c r="W803" s="7"/>
      <c r="X803" s="7"/>
      <c r="Y803" s="7"/>
      <c r="Z803" s="7"/>
      <c r="AA803" s="7"/>
      <c r="AB803" s="7"/>
      <c r="AC803" s="7"/>
      <c r="AD803" s="7"/>
    </row>
    <row r="804" spans="1:30" s="4" customFormat="1">
      <c r="A804" s="7"/>
      <c r="B804" s="7"/>
      <c r="C804" s="7"/>
      <c r="D804" s="7"/>
      <c r="E804" s="7"/>
      <c r="F804" s="7"/>
      <c r="G804" s="7"/>
      <c r="H804" s="7"/>
      <c r="I804" s="7"/>
      <c r="J804" s="7"/>
      <c r="K804" s="7"/>
      <c r="L804" s="7"/>
      <c r="M804" s="7"/>
      <c r="N804" s="7"/>
      <c r="O804" s="87"/>
      <c r="P804" s="7"/>
      <c r="Q804" s="7"/>
      <c r="R804" s="7"/>
      <c r="S804" s="7"/>
      <c r="T804" s="7"/>
      <c r="U804" s="7"/>
      <c r="V804" s="7"/>
      <c r="W804" s="7"/>
      <c r="X804" s="7"/>
      <c r="Y804" s="7"/>
      <c r="Z804" s="7"/>
      <c r="AA804" s="7"/>
      <c r="AB804" s="7"/>
      <c r="AC804" s="7"/>
      <c r="AD804" s="7"/>
    </row>
    <row r="805" spans="1:30" s="4" customFormat="1">
      <c r="A805" s="7"/>
      <c r="B805" s="7"/>
      <c r="C805" s="7"/>
      <c r="D805" s="7"/>
      <c r="E805" s="7"/>
      <c r="F805" s="7"/>
      <c r="G805" s="7"/>
      <c r="H805" s="7"/>
      <c r="I805" s="7"/>
      <c r="J805" s="7"/>
      <c r="K805" s="7"/>
      <c r="L805" s="7"/>
      <c r="M805" s="7"/>
      <c r="N805" s="7"/>
      <c r="O805" s="87"/>
      <c r="P805" s="7"/>
      <c r="Q805" s="7"/>
      <c r="R805" s="7"/>
      <c r="S805" s="7"/>
      <c r="T805" s="7"/>
      <c r="U805" s="7"/>
      <c r="V805" s="7"/>
      <c r="W805" s="7"/>
      <c r="X805" s="7"/>
      <c r="Y805" s="7"/>
      <c r="Z805" s="7"/>
      <c r="AA805" s="7"/>
      <c r="AB805" s="7"/>
      <c r="AC805" s="7"/>
      <c r="AD805" s="7"/>
    </row>
    <row r="806" spans="1:30" s="4" customFormat="1">
      <c r="A806" s="7"/>
      <c r="B806" s="7"/>
      <c r="C806" s="7"/>
      <c r="D806" s="7"/>
      <c r="E806" s="7"/>
      <c r="F806" s="7"/>
      <c r="G806" s="7"/>
      <c r="H806" s="7"/>
      <c r="I806" s="7"/>
      <c r="J806" s="7"/>
      <c r="K806" s="7"/>
      <c r="L806" s="7"/>
      <c r="M806" s="7"/>
      <c r="N806" s="7"/>
      <c r="O806" s="87"/>
      <c r="P806" s="7"/>
      <c r="Q806" s="7"/>
      <c r="R806" s="7"/>
      <c r="S806" s="7"/>
      <c r="T806" s="7"/>
      <c r="U806" s="7"/>
      <c r="V806" s="7"/>
      <c r="W806" s="7"/>
      <c r="X806" s="7"/>
      <c r="Y806" s="7"/>
      <c r="Z806" s="7"/>
      <c r="AA806" s="7"/>
      <c r="AB806" s="7"/>
      <c r="AC806" s="7"/>
      <c r="AD806" s="7"/>
    </row>
    <row r="807" spans="1:30" s="4" customFormat="1">
      <c r="A807" s="7"/>
      <c r="B807" s="7"/>
      <c r="C807" s="7"/>
      <c r="D807" s="7"/>
      <c r="E807" s="7"/>
      <c r="F807" s="7"/>
      <c r="G807" s="7"/>
      <c r="H807" s="7"/>
      <c r="I807" s="7"/>
      <c r="J807" s="7"/>
      <c r="K807" s="7"/>
      <c r="L807" s="7"/>
      <c r="M807" s="7"/>
      <c r="N807" s="7"/>
      <c r="O807" s="87"/>
      <c r="P807" s="7"/>
      <c r="Q807" s="7"/>
      <c r="R807" s="7"/>
      <c r="S807" s="7"/>
      <c r="T807" s="7"/>
      <c r="U807" s="7"/>
      <c r="V807" s="7"/>
      <c r="W807" s="7"/>
      <c r="X807" s="7"/>
      <c r="Y807" s="7"/>
      <c r="Z807" s="7"/>
      <c r="AA807" s="7"/>
      <c r="AB807" s="7"/>
      <c r="AC807" s="7"/>
      <c r="AD807" s="7"/>
    </row>
    <row r="808" spans="1:30" s="4" customFormat="1">
      <c r="A808" s="7"/>
      <c r="B808" s="7"/>
      <c r="C808" s="7"/>
      <c r="D808" s="7"/>
      <c r="E808" s="7"/>
      <c r="F808" s="7"/>
      <c r="G808" s="7"/>
      <c r="H808" s="7"/>
      <c r="I808" s="7"/>
      <c r="J808" s="7"/>
      <c r="K808" s="7"/>
      <c r="L808" s="7"/>
      <c r="M808" s="7"/>
      <c r="N808" s="7"/>
      <c r="O808" s="87"/>
      <c r="P808" s="7"/>
      <c r="Q808" s="7"/>
      <c r="R808" s="7"/>
      <c r="S808" s="7"/>
      <c r="T808" s="7"/>
      <c r="U808" s="7"/>
      <c r="V808" s="7"/>
      <c r="W808" s="7"/>
      <c r="X808" s="7"/>
      <c r="Y808" s="7"/>
      <c r="Z808" s="7"/>
      <c r="AA808" s="7"/>
      <c r="AB808" s="7"/>
      <c r="AC808" s="7"/>
      <c r="AD808" s="7"/>
    </row>
    <row r="809" spans="1:30" s="4" customFormat="1">
      <c r="A809" s="7"/>
      <c r="B809" s="7"/>
      <c r="C809" s="7"/>
      <c r="D809" s="7"/>
      <c r="E809" s="7"/>
      <c r="F809" s="7"/>
      <c r="G809" s="7"/>
      <c r="H809" s="7"/>
      <c r="I809" s="7"/>
      <c r="J809" s="7"/>
      <c r="K809" s="7"/>
      <c r="L809" s="7"/>
      <c r="M809" s="7"/>
      <c r="N809" s="7"/>
      <c r="O809" s="87"/>
      <c r="P809" s="7"/>
      <c r="Q809" s="7"/>
      <c r="R809" s="7"/>
      <c r="S809" s="7"/>
      <c r="T809" s="7"/>
      <c r="U809" s="7"/>
      <c r="V809" s="7"/>
      <c r="W809" s="7"/>
      <c r="X809" s="7"/>
      <c r="Y809" s="7"/>
      <c r="Z809" s="7"/>
      <c r="AA809" s="7"/>
      <c r="AB809" s="7"/>
      <c r="AC809" s="7"/>
      <c r="AD809" s="7"/>
    </row>
    <row r="810" spans="1:30" s="4" customFormat="1">
      <c r="A810" s="7"/>
      <c r="B810" s="7"/>
      <c r="C810" s="7"/>
      <c r="D810" s="7"/>
      <c r="E810" s="7"/>
      <c r="F810" s="7"/>
      <c r="G810" s="7"/>
      <c r="H810" s="7"/>
      <c r="I810" s="7"/>
      <c r="J810" s="7"/>
      <c r="K810" s="7"/>
      <c r="L810" s="7"/>
      <c r="M810" s="7"/>
      <c r="N810" s="7"/>
      <c r="O810" s="87"/>
      <c r="P810" s="7"/>
      <c r="Q810" s="7"/>
      <c r="R810" s="7"/>
      <c r="S810" s="7"/>
      <c r="T810" s="7"/>
      <c r="U810" s="7"/>
      <c r="V810" s="7"/>
      <c r="W810" s="7"/>
      <c r="X810" s="7"/>
      <c r="Y810" s="7"/>
      <c r="Z810" s="7"/>
      <c r="AA810" s="7"/>
      <c r="AB810" s="7"/>
      <c r="AC810" s="7"/>
      <c r="AD810" s="7"/>
    </row>
    <row r="811" spans="1:30" s="4" customFormat="1">
      <c r="A811" s="7"/>
      <c r="B811" s="7"/>
      <c r="C811" s="7"/>
      <c r="D811" s="7"/>
      <c r="E811" s="7"/>
      <c r="F811" s="7"/>
      <c r="G811" s="7"/>
      <c r="H811" s="7"/>
      <c r="I811" s="7"/>
      <c r="J811" s="7"/>
      <c r="K811" s="7"/>
      <c r="L811" s="7"/>
      <c r="M811" s="7"/>
      <c r="N811" s="7"/>
      <c r="O811" s="87"/>
      <c r="P811" s="7"/>
      <c r="Q811" s="7"/>
      <c r="R811" s="7"/>
      <c r="S811" s="7"/>
      <c r="T811" s="7"/>
      <c r="U811" s="7"/>
      <c r="V811" s="7"/>
      <c r="W811" s="7"/>
      <c r="X811" s="7"/>
      <c r="Y811" s="7"/>
      <c r="Z811" s="7"/>
      <c r="AA811" s="7"/>
      <c r="AB811" s="7"/>
      <c r="AC811" s="7"/>
      <c r="AD811" s="7"/>
    </row>
    <row r="812" spans="1:30" s="4" customFormat="1">
      <c r="A812" s="7"/>
      <c r="B812" s="7"/>
      <c r="C812" s="7"/>
      <c r="D812" s="7"/>
      <c r="E812" s="7"/>
      <c r="F812" s="7"/>
      <c r="G812" s="7"/>
      <c r="H812" s="7"/>
      <c r="I812" s="7"/>
      <c r="J812" s="7"/>
      <c r="K812" s="7"/>
      <c r="L812" s="7"/>
      <c r="M812" s="7"/>
      <c r="N812" s="7"/>
      <c r="O812" s="87"/>
      <c r="P812" s="7"/>
      <c r="Q812" s="7"/>
      <c r="R812" s="7"/>
      <c r="S812" s="7"/>
      <c r="T812" s="7"/>
      <c r="U812" s="7"/>
      <c r="V812" s="7"/>
      <c r="W812" s="7"/>
      <c r="X812" s="7"/>
      <c r="Y812" s="7"/>
      <c r="Z812" s="7"/>
      <c r="AA812" s="7"/>
      <c r="AB812" s="7"/>
      <c r="AC812" s="7"/>
      <c r="AD812" s="7"/>
    </row>
    <row r="813" spans="1:30" s="4" customFormat="1">
      <c r="A813" s="7"/>
      <c r="B813" s="7"/>
      <c r="C813" s="7"/>
      <c r="D813" s="7"/>
      <c r="E813" s="7"/>
      <c r="F813" s="7"/>
      <c r="G813" s="7"/>
      <c r="H813" s="7"/>
      <c r="I813" s="7"/>
      <c r="J813" s="7"/>
      <c r="K813" s="7"/>
      <c r="L813" s="7"/>
      <c r="M813" s="7"/>
      <c r="N813" s="7"/>
      <c r="O813" s="87"/>
      <c r="P813" s="7"/>
      <c r="Q813" s="7"/>
      <c r="R813" s="7"/>
      <c r="S813" s="7"/>
      <c r="T813" s="7"/>
      <c r="U813" s="7"/>
      <c r="V813" s="7"/>
      <c r="W813" s="7"/>
      <c r="X813" s="7"/>
      <c r="Y813" s="7"/>
      <c r="Z813" s="7"/>
      <c r="AA813" s="7"/>
      <c r="AB813" s="7"/>
      <c r="AC813" s="7"/>
      <c r="AD813" s="7"/>
    </row>
    <row r="814" spans="1:30" s="4" customFormat="1">
      <c r="A814" s="7"/>
      <c r="B814" s="7"/>
      <c r="C814" s="7"/>
      <c r="D814" s="7"/>
      <c r="E814" s="7"/>
      <c r="F814" s="7"/>
      <c r="G814" s="7"/>
      <c r="H814" s="7"/>
      <c r="I814" s="7"/>
      <c r="J814" s="7"/>
      <c r="K814" s="7"/>
      <c r="L814" s="7"/>
      <c r="M814" s="7"/>
      <c r="N814" s="7"/>
      <c r="O814" s="87"/>
      <c r="P814" s="7"/>
      <c r="Q814" s="7"/>
      <c r="R814" s="7"/>
      <c r="S814" s="7"/>
      <c r="T814" s="7"/>
      <c r="U814" s="7"/>
      <c r="V814" s="7"/>
      <c r="W814" s="7"/>
      <c r="X814" s="7"/>
      <c r="Y814" s="7"/>
      <c r="Z814" s="7"/>
      <c r="AA814" s="7"/>
      <c r="AB814" s="7"/>
      <c r="AC814" s="7"/>
      <c r="AD814" s="7"/>
    </row>
    <row r="815" spans="1:30" s="4" customFormat="1">
      <c r="A815" s="7"/>
      <c r="B815" s="7"/>
      <c r="C815" s="7"/>
      <c r="D815" s="7"/>
      <c r="E815" s="7"/>
      <c r="F815" s="7"/>
      <c r="G815" s="7"/>
      <c r="H815" s="7"/>
      <c r="I815" s="7"/>
      <c r="J815" s="7"/>
      <c r="K815" s="7"/>
      <c r="L815" s="7"/>
      <c r="M815" s="7"/>
      <c r="N815" s="7"/>
      <c r="O815" s="87"/>
      <c r="P815" s="7"/>
      <c r="Q815" s="7"/>
      <c r="R815" s="7"/>
      <c r="S815" s="7"/>
      <c r="T815" s="7"/>
      <c r="U815" s="7"/>
      <c r="V815" s="7"/>
      <c r="W815" s="7"/>
      <c r="X815" s="7"/>
      <c r="Y815" s="7"/>
      <c r="Z815" s="7"/>
      <c r="AA815" s="7"/>
      <c r="AB815" s="7"/>
      <c r="AC815" s="7"/>
      <c r="AD815" s="7"/>
    </row>
    <row r="816" spans="1:30" s="4" customFormat="1">
      <c r="A816" s="7"/>
      <c r="B816" s="7"/>
      <c r="C816" s="7"/>
      <c r="D816" s="7"/>
      <c r="E816" s="7"/>
      <c r="F816" s="7"/>
      <c r="G816" s="7"/>
      <c r="H816" s="7"/>
      <c r="I816" s="7"/>
      <c r="J816" s="7"/>
      <c r="K816" s="7"/>
      <c r="L816" s="7"/>
      <c r="M816" s="7"/>
      <c r="N816" s="7"/>
      <c r="O816" s="87"/>
      <c r="P816" s="7"/>
      <c r="Q816" s="7"/>
      <c r="R816" s="7"/>
      <c r="S816" s="7"/>
      <c r="T816" s="7"/>
      <c r="U816" s="7"/>
      <c r="V816" s="7"/>
      <c r="W816" s="7"/>
      <c r="X816" s="7"/>
      <c r="Y816" s="7"/>
      <c r="Z816" s="7"/>
      <c r="AA816" s="7"/>
      <c r="AB816" s="7"/>
      <c r="AC816" s="7"/>
      <c r="AD816" s="7"/>
    </row>
    <row r="817" spans="1:30" s="4" customFormat="1">
      <c r="A817" s="7"/>
      <c r="B817" s="7"/>
      <c r="C817" s="7"/>
      <c r="D817" s="7"/>
      <c r="E817" s="7"/>
      <c r="F817" s="7"/>
      <c r="G817" s="7"/>
      <c r="H817" s="7"/>
      <c r="I817" s="7"/>
      <c r="J817" s="7"/>
      <c r="K817" s="7"/>
      <c r="L817" s="7"/>
      <c r="M817" s="7"/>
      <c r="N817" s="7"/>
      <c r="O817" s="87"/>
      <c r="P817" s="7"/>
      <c r="Q817" s="7"/>
      <c r="R817" s="7"/>
      <c r="S817" s="7"/>
      <c r="T817" s="7"/>
      <c r="U817" s="7"/>
      <c r="V817" s="7"/>
      <c r="W817" s="7"/>
      <c r="X817" s="7"/>
      <c r="Y817" s="7"/>
      <c r="Z817" s="7"/>
      <c r="AA817" s="7"/>
      <c r="AB817" s="7"/>
      <c r="AC817" s="7"/>
      <c r="AD817" s="7"/>
    </row>
    <row r="818" spans="1:30" s="4" customFormat="1">
      <c r="A818" s="7"/>
      <c r="B818" s="7"/>
      <c r="C818" s="7"/>
      <c r="D818" s="7"/>
      <c r="E818" s="7"/>
      <c r="F818" s="7"/>
      <c r="G818" s="7"/>
      <c r="H818" s="7"/>
      <c r="I818" s="7"/>
      <c r="J818" s="7"/>
      <c r="K818" s="7"/>
      <c r="L818" s="7"/>
      <c r="M818" s="7"/>
      <c r="N818" s="7"/>
      <c r="O818" s="87"/>
      <c r="P818" s="7"/>
      <c r="Q818" s="7"/>
      <c r="R818" s="7"/>
      <c r="S818" s="7"/>
      <c r="T818" s="7"/>
      <c r="U818" s="7"/>
      <c r="V818" s="7"/>
      <c r="W818" s="7"/>
      <c r="X818" s="7"/>
      <c r="Y818" s="7"/>
      <c r="Z818" s="7"/>
      <c r="AA818" s="7"/>
      <c r="AB818" s="7"/>
      <c r="AC818" s="7"/>
      <c r="AD818" s="7"/>
    </row>
    <row r="819" spans="1:30" s="4" customFormat="1">
      <c r="A819" s="7"/>
      <c r="B819" s="7"/>
      <c r="C819" s="7"/>
      <c r="D819" s="7"/>
      <c r="E819" s="7"/>
      <c r="F819" s="7"/>
      <c r="G819" s="7"/>
      <c r="H819" s="7"/>
      <c r="I819" s="7"/>
      <c r="J819" s="7"/>
      <c r="K819" s="7"/>
      <c r="L819" s="7"/>
      <c r="M819" s="7"/>
      <c r="N819" s="7"/>
      <c r="O819" s="87"/>
      <c r="P819" s="7"/>
      <c r="Q819" s="7"/>
      <c r="R819" s="7"/>
      <c r="S819" s="7"/>
      <c r="T819" s="7"/>
      <c r="U819" s="7"/>
      <c r="V819" s="7"/>
      <c r="W819" s="7"/>
      <c r="X819" s="7"/>
      <c r="Y819" s="7"/>
      <c r="Z819" s="7"/>
      <c r="AA819" s="7"/>
      <c r="AB819" s="7"/>
      <c r="AC819" s="7"/>
      <c r="AD819" s="7"/>
    </row>
    <row r="820" spans="1:30" s="4" customFormat="1">
      <c r="A820" s="7"/>
      <c r="B820" s="7"/>
      <c r="C820" s="7"/>
      <c r="D820" s="7"/>
      <c r="E820" s="7"/>
      <c r="F820" s="7"/>
      <c r="G820" s="7"/>
      <c r="H820" s="7"/>
      <c r="I820" s="7"/>
      <c r="J820" s="7"/>
      <c r="K820" s="7"/>
      <c r="L820" s="7"/>
      <c r="M820" s="7"/>
      <c r="N820" s="7"/>
      <c r="O820" s="87"/>
      <c r="P820" s="7"/>
      <c r="Q820" s="7"/>
      <c r="R820" s="7"/>
      <c r="S820" s="7"/>
      <c r="T820" s="7"/>
      <c r="U820" s="7"/>
      <c r="V820" s="7"/>
      <c r="W820" s="7"/>
      <c r="X820" s="7"/>
      <c r="Y820" s="7"/>
      <c r="Z820" s="7"/>
      <c r="AA820" s="7"/>
      <c r="AB820" s="7"/>
      <c r="AC820" s="7"/>
      <c r="AD820" s="7"/>
    </row>
    <row r="821" spans="1:30" s="4" customFormat="1">
      <c r="A821" s="7"/>
      <c r="B821" s="7"/>
      <c r="C821" s="7"/>
      <c r="D821" s="7"/>
      <c r="E821" s="7"/>
      <c r="F821" s="7"/>
      <c r="G821" s="7"/>
      <c r="H821" s="7"/>
      <c r="I821" s="7"/>
      <c r="J821" s="7"/>
      <c r="K821" s="7"/>
      <c r="L821" s="7"/>
      <c r="M821" s="7"/>
      <c r="N821" s="7"/>
      <c r="O821" s="87"/>
      <c r="P821" s="7"/>
      <c r="Q821" s="7"/>
      <c r="R821" s="7"/>
      <c r="S821" s="7"/>
      <c r="T821" s="7"/>
      <c r="U821" s="7"/>
      <c r="V821" s="7"/>
      <c r="W821" s="7"/>
      <c r="X821" s="7"/>
      <c r="Y821" s="7"/>
      <c r="Z821" s="7"/>
      <c r="AA821" s="7"/>
      <c r="AB821" s="7"/>
      <c r="AC821" s="7"/>
      <c r="AD821" s="7"/>
    </row>
    <row r="822" spans="1:30" s="4" customFormat="1">
      <c r="A822" s="7"/>
      <c r="B822" s="7"/>
      <c r="C822" s="7"/>
      <c r="D822" s="7"/>
      <c r="E822" s="7"/>
      <c r="F822" s="7"/>
      <c r="G822" s="7"/>
      <c r="H822" s="7"/>
      <c r="I822" s="7"/>
      <c r="J822" s="7"/>
      <c r="K822" s="7"/>
      <c r="L822" s="7"/>
      <c r="M822" s="7"/>
      <c r="N822" s="7"/>
      <c r="O822" s="87"/>
      <c r="P822" s="7"/>
      <c r="Q822" s="7"/>
      <c r="R822" s="7"/>
      <c r="S822" s="7"/>
      <c r="T822" s="7"/>
      <c r="U822" s="7"/>
      <c r="V822" s="7"/>
      <c r="W822" s="7"/>
      <c r="X822" s="7"/>
      <c r="Y822" s="7"/>
      <c r="Z822" s="7"/>
      <c r="AA822" s="7"/>
      <c r="AB822" s="7"/>
      <c r="AC822" s="7"/>
      <c r="AD822" s="7"/>
    </row>
    <row r="823" spans="1:30" s="4" customFormat="1">
      <c r="A823" s="7"/>
      <c r="B823" s="7"/>
      <c r="C823" s="7"/>
      <c r="D823" s="7"/>
      <c r="E823" s="7"/>
      <c r="F823" s="7"/>
      <c r="G823" s="7"/>
      <c r="H823" s="7"/>
      <c r="I823" s="7"/>
      <c r="J823" s="7"/>
      <c r="K823" s="7"/>
      <c r="L823" s="7"/>
      <c r="M823" s="7"/>
      <c r="N823" s="7"/>
      <c r="O823" s="87"/>
      <c r="P823" s="7"/>
      <c r="Q823" s="7"/>
      <c r="R823" s="7"/>
      <c r="S823" s="7"/>
      <c r="T823" s="7"/>
      <c r="U823" s="7"/>
      <c r="V823" s="7"/>
      <c r="W823" s="7"/>
      <c r="X823" s="7"/>
      <c r="Y823" s="7"/>
      <c r="Z823" s="7"/>
      <c r="AA823" s="7"/>
      <c r="AB823" s="7"/>
      <c r="AC823" s="7"/>
      <c r="AD823" s="7"/>
    </row>
    <row r="824" spans="1:30" s="4" customFormat="1">
      <c r="A824" s="7"/>
      <c r="B824" s="7"/>
      <c r="C824" s="7"/>
      <c r="D824" s="7"/>
      <c r="E824" s="7"/>
      <c r="F824" s="7"/>
      <c r="G824" s="7"/>
      <c r="H824" s="7"/>
      <c r="I824" s="7"/>
      <c r="J824" s="7"/>
      <c r="K824" s="7"/>
      <c r="L824" s="7"/>
      <c r="M824" s="7"/>
      <c r="N824" s="7"/>
      <c r="O824" s="87"/>
      <c r="P824" s="7"/>
      <c r="Q824" s="7"/>
      <c r="R824" s="7"/>
      <c r="S824" s="7"/>
      <c r="T824" s="7"/>
      <c r="U824" s="7"/>
      <c r="V824" s="7"/>
      <c r="W824" s="7"/>
      <c r="X824" s="7"/>
      <c r="Y824" s="7"/>
      <c r="Z824" s="7"/>
      <c r="AA824" s="7"/>
      <c r="AB824" s="7"/>
      <c r="AC824" s="7"/>
      <c r="AD824" s="7"/>
    </row>
    <row r="825" spans="1:30" s="4" customFormat="1">
      <c r="A825" s="7"/>
      <c r="B825" s="7"/>
      <c r="C825" s="7"/>
      <c r="D825" s="7"/>
      <c r="E825" s="7"/>
      <c r="F825" s="7"/>
      <c r="G825" s="7"/>
      <c r="H825" s="7"/>
      <c r="I825" s="7"/>
      <c r="J825" s="7"/>
      <c r="K825" s="7"/>
      <c r="L825" s="7"/>
      <c r="M825" s="7"/>
      <c r="N825" s="7"/>
      <c r="O825" s="87"/>
      <c r="P825" s="7"/>
      <c r="Q825" s="7"/>
      <c r="R825" s="7"/>
      <c r="S825" s="7"/>
      <c r="T825" s="7"/>
      <c r="U825" s="7"/>
      <c r="V825" s="7"/>
      <c r="W825" s="7"/>
      <c r="X825" s="7"/>
      <c r="Y825" s="7"/>
      <c r="Z825" s="7"/>
      <c r="AA825" s="7"/>
      <c r="AB825" s="7"/>
      <c r="AC825" s="7"/>
      <c r="AD825" s="7"/>
    </row>
    <row r="826" spans="1:30" s="4" customFormat="1">
      <c r="A826" s="7"/>
      <c r="B826" s="7"/>
      <c r="C826" s="7"/>
      <c r="D826" s="7"/>
      <c r="E826" s="7"/>
      <c r="F826" s="7"/>
      <c r="G826" s="7"/>
      <c r="H826" s="7"/>
      <c r="I826" s="7"/>
      <c r="J826" s="7"/>
      <c r="K826" s="7"/>
      <c r="L826" s="7"/>
      <c r="M826" s="7"/>
      <c r="N826" s="7"/>
      <c r="O826" s="87"/>
      <c r="P826" s="7"/>
      <c r="Q826" s="7"/>
      <c r="R826" s="7"/>
      <c r="S826" s="7"/>
      <c r="T826" s="7"/>
      <c r="U826" s="7"/>
      <c r="V826" s="7"/>
      <c r="W826" s="7"/>
      <c r="X826" s="7"/>
      <c r="Y826" s="7"/>
      <c r="Z826" s="7"/>
      <c r="AA826" s="7"/>
      <c r="AB826" s="7"/>
      <c r="AC826" s="7"/>
      <c r="AD826" s="7"/>
    </row>
    <row r="827" spans="1:30" s="4" customFormat="1">
      <c r="A827" s="7"/>
      <c r="B827" s="7"/>
      <c r="C827" s="7"/>
      <c r="D827" s="7"/>
      <c r="E827" s="7"/>
      <c r="F827" s="7"/>
      <c r="G827" s="7"/>
      <c r="H827" s="7"/>
      <c r="I827" s="7"/>
      <c r="J827" s="7"/>
      <c r="K827" s="7"/>
      <c r="L827" s="7"/>
      <c r="M827" s="7"/>
      <c r="N827" s="7"/>
      <c r="O827" s="87"/>
      <c r="P827" s="7"/>
      <c r="Q827" s="7"/>
      <c r="R827" s="7"/>
      <c r="S827" s="7"/>
      <c r="T827" s="7"/>
      <c r="U827" s="7"/>
      <c r="V827" s="7"/>
      <c r="W827" s="7"/>
      <c r="X827" s="7"/>
      <c r="Y827" s="7"/>
      <c r="Z827" s="7"/>
      <c r="AA827" s="7"/>
      <c r="AB827" s="7"/>
      <c r="AC827" s="7"/>
      <c r="AD827" s="7"/>
    </row>
    <row r="828" spans="1:30" s="4" customFormat="1">
      <c r="A828" s="7"/>
      <c r="B828" s="7"/>
      <c r="C828" s="7"/>
      <c r="D828" s="7"/>
      <c r="E828" s="7"/>
      <c r="F828" s="7"/>
      <c r="G828" s="7"/>
      <c r="H828" s="7"/>
      <c r="I828" s="7"/>
      <c r="J828" s="7"/>
      <c r="K828" s="7"/>
      <c r="L828" s="7"/>
      <c r="M828" s="7"/>
      <c r="N828" s="7"/>
      <c r="O828" s="87"/>
      <c r="P828" s="7"/>
      <c r="Q828" s="7"/>
      <c r="R828" s="7"/>
      <c r="S828" s="7"/>
      <c r="T828" s="7"/>
      <c r="U828" s="7"/>
      <c r="V828" s="7"/>
      <c r="W828" s="7"/>
      <c r="X828" s="7"/>
      <c r="Y828" s="7"/>
      <c r="Z828" s="7"/>
      <c r="AA828" s="7"/>
      <c r="AB828" s="7"/>
      <c r="AC828" s="7"/>
      <c r="AD828" s="7"/>
    </row>
    <row r="829" spans="1:30" s="4" customFormat="1">
      <c r="A829" s="7"/>
      <c r="B829" s="7"/>
      <c r="C829" s="7"/>
      <c r="D829" s="7"/>
      <c r="E829" s="7"/>
      <c r="F829" s="7"/>
      <c r="G829" s="7"/>
      <c r="H829" s="7"/>
      <c r="I829" s="7"/>
      <c r="J829" s="7"/>
      <c r="K829" s="7"/>
      <c r="L829" s="7"/>
      <c r="M829" s="7"/>
      <c r="N829" s="7"/>
      <c r="O829" s="87"/>
      <c r="P829" s="7"/>
      <c r="Q829" s="7"/>
      <c r="R829" s="7"/>
      <c r="S829" s="7"/>
      <c r="T829" s="7"/>
      <c r="U829" s="7"/>
      <c r="V829" s="7"/>
      <c r="W829" s="7"/>
      <c r="X829" s="7"/>
      <c r="Y829" s="7"/>
      <c r="Z829" s="7"/>
      <c r="AA829" s="7"/>
      <c r="AB829" s="7"/>
      <c r="AC829" s="7"/>
      <c r="AD829" s="7"/>
    </row>
    <row r="830" spans="1:30" s="4" customFormat="1">
      <c r="A830" s="7"/>
      <c r="B830" s="7"/>
      <c r="C830" s="7"/>
      <c r="D830" s="7"/>
      <c r="E830" s="7"/>
      <c r="F830" s="7"/>
      <c r="G830" s="7"/>
      <c r="H830" s="7"/>
      <c r="I830" s="7"/>
      <c r="J830" s="7"/>
      <c r="K830" s="7"/>
      <c r="L830" s="7"/>
      <c r="M830" s="7"/>
      <c r="N830" s="7"/>
      <c r="O830" s="87"/>
      <c r="P830" s="7"/>
      <c r="Q830" s="7"/>
      <c r="R830" s="7"/>
      <c r="S830" s="7"/>
      <c r="T830" s="7"/>
      <c r="U830" s="7"/>
      <c r="V830" s="7"/>
      <c r="W830" s="7"/>
      <c r="X830" s="7"/>
      <c r="Y830" s="7"/>
      <c r="Z830" s="7"/>
      <c r="AA830" s="7"/>
      <c r="AB830" s="7"/>
      <c r="AC830" s="7"/>
      <c r="AD830" s="7"/>
    </row>
    <row r="831" spans="1:30" s="4" customFormat="1">
      <c r="A831" s="7"/>
      <c r="B831" s="7"/>
      <c r="C831" s="7"/>
      <c r="D831" s="7"/>
      <c r="E831" s="7"/>
      <c r="F831" s="7"/>
      <c r="G831" s="7"/>
      <c r="H831" s="7"/>
      <c r="I831" s="7"/>
      <c r="J831" s="7"/>
      <c r="K831" s="7"/>
      <c r="L831" s="7"/>
      <c r="M831" s="7"/>
      <c r="N831" s="7"/>
      <c r="O831" s="87"/>
      <c r="P831" s="7"/>
      <c r="Q831" s="7"/>
      <c r="R831" s="7"/>
      <c r="S831" s="7"/>
      <c r="T831" s="7"/>
      <c r="U831" s="7"/>
      <c r="V831" s="7"/>
      <c r="W831" s="7"/>
      <c r="X831" s="7"/>
      <c r="Y831" s="7"/>
      <c r="Z831" s="7"/>
      <c r="AA831" s="7"/>
      <c r="AB831" s="7"/>
      <c r="AC831" s="7"/>
      <c r="AD831" s="7"/>
    </row>
    <row r="832" spans="1:30" s="4" customFormat="1">
      <c r="A832" s="7"/>
      <c r="B832" s="7"/>
      <c r="C832" s="7"/>
      <c r="D832" s="7"/>
      <c r="E832" s="7"/>
      <c r="F832" s="7"/>
      <c r="G832" s="7"/>
      <c r="H832" s="7"/>
      <c r="I832" s="7"/>
      <c r="J832" s="7"/>
      <c r="K832" s="7"/>
      <c r="L832" s="7"/>
      <c r="M832" s="7"/>
      <c r="N832" s="7"/>
      <c r="O832" s="87"/>
      <c r="P832" s="7"/>
      <c r="Q832" s="7"/>
      <c r="R832" s="7"/>
      <c r="S832" s="7"/>
      <c r="T832" s="7"/>
      <c r="U832" s="7"/>
      <c r="V832" s="7"/>
      <c r="W832" s="7"/>
      <c r="X832" s="7"/>
      <c r="Y832" s="7"/>
      <c r="Z832" s="7"/>
      <c r="AA832" s="7"/>
      <c r="AB832" s="7"/>
      <c r="AC832" s="7"/>
      <c r="AD832" s="7"/>
    </row>
    <row r="833" spans="1:30" s="4" customFormat="1">
      <c r="A833" s="7"/>
      <c r="B833" s="7"/>
      <c r="C833" s="7"/>
      <c r="D833" s="7"/>
      <c r="E833" s="7"/>
      <c r="F833" s="7"/>
      <c r="G833" s="7"/>
      <c r="H833" s="7"/>
      <c r="I833" s="7"/>
      <c r="J833" s="7"/>
      <c r="K833" s="7"/>
      <c r="L833" s="7"/>
      <c r="M833" s="7"/>
      <c r="N833" s="7"/>
      <c r="O833" s="87"/>
      <c r="P833" s="7"/>
      <c r="Q833" s="7"/>
      <c r="R833" s="7"/>
      <c r="S833" s="7"/>
      <c r="T833" s="7"/>
      <c r="U833" s="7"/>
      <c r="V833" s="7"/>
      <c r="W833" s="7"/>
      <c r="X833" s="7"/>
      <c r="Y833" s="7"/>
      <c r="Z833" s="7"/>
      <c r="AA833" s="7"/>
      <c r="AB833" s="7"/>
      <c r="AC833" s="7"/>
      <c r="AD833" s="7"/>
    </row>
    <row r="834" spans="1:30" s="4" customFormat="1">
      <c r="A834" s="7"/>
      <c r="B834" s="7"/>
      <c r="C834" s="7"/>
      <c r="D834" s="7"/>
      <c r="E834" s="7"/>
      <c r="F834" s="7"/>
      <c r="G834" s="7"/>
      <c r="H834" s="7"/>
      <c r="I834" s="7"/>
      <c r="J834" s="7"/>
      <c r="K834" s="7"/>
      <c r="L834" s="7"/>
      <c r="M834" s="7"/>
      <c r="N834" s="7"/>
      <c r="O834" s="87"/>
      <c r="P834" s="7"/>
      <c r="Q834" s="7"/>
      <c r="R834" s="7"/>
      <c r="S834" s="7"/>
      <c r="T834" s="7"/>
      <c r="U834" s="7"/>
      <c r="V834" s="7"/>
      <c r="W834" s="7"/>
      <c r="X834" s="7"/>
      <c r="Y834" s="7"/>
      <c r="Z834" s="7"/>
      <c r="AA834" s="7"/>
      <c r="AB834" s="7"/>
      <c r="AC834" s="7"/>
      <c r="AD834" s="7"/>
    </row>
    <row r="835" spans="1:30" s="4" customFormat="1">
      <c r="A835" s="7"/>
      <c r="B835" s="7"/>
      <c r="C835" s="7"/>
      <c r="D835" s="7"/>
      <c r="E835" s="7"/>
      <c r="F835" s="7"/>
      <c r="G835" s="7"/>
      <c r="H835" s="7"/>
      <c r="I835" s="7"/>
      <c r="J835" s="7"/>
      <c r="K835" s="7"/>
      <c r="L835" s="7"/>
      <c r="M835" s="7"/>
      <c r="N835" s="7"/>
      <c r="O835" s="87"/>
      <c r="P835" s="7"/>
      <c r="Q835" s="7"/>
      <c r="R835" s="7"/>
      <c r="S835" s="7"/>
      <c r="T835" s="7"/>
      <c r="U835" s="7"/>
      <c r="V835" s="7"/>
      <c r="W835" s="7"/>
      <c r="X835" s="7"/>
      <c r="Y835" s="7"/>
      <c r="Z835" s="7"/>
      <c r="AA835" s="7"/>
      <c r="AB835" s="7"/>
      <c r="AC835" s="7"/>
      <c r="AD835" s="7"/>
    </row>
    <row r="836" spans="1:30" s="4" customFormat="1">
      <c r="A836" s="7"/>
      <c r="B836" s="7"/>
      <c r="C836" s="7"/>
      <c r="D836" s="7"/>
      <c r="E836" s="7"/>
      <c r="F836" s="7"/>
      <c r="G836" s="7"/>
      <c r="H836" s="7"/>
      <c r="I836" s="7"/>
      <c r="J836" s="7"/>
      <c r="K836" s="7"/>
      <c r="L836" s="7"/>
      <c r="M836" s="7"/>
      <c r="N836" s="7"/>
      <c r="O836" s="87"/>
      <c r="P836" s="7"/>
      <c r="Q836" s="7"/>
      <c r="R836" s="7"/>
      <c r="S836" s="7"/>
      <c r="T836" s="7"/>
      <c r="U836" s="7"/>
      <c r="V836" s="7"/>
      <c r="W836" s="7"/>
      <c r="X836" s="7"/>
      <c r="Y836" s="7"/>
      <c r="Z836" s="7"/>
      <c r="AA836" s="7"/>
      <c r="AB836" s="7"/>
      <c r="AC836" s="7"/>
      <c r="AD836" s="7"/>
    </row>
    <row r="837" spans="1:30" s="4" customFormat="1">
      <c r="A837" s="7"/>
      <c r="B837" s="7"/>
      <c r="C837" s="7"/>
      <c r="D837" s="7"/>
      <c r="E837" s="7"/>
      <c r="F837" s="7"/>
      <c r="G837" s="7"/>
      <c r="H837" s="7"/>
      <c r="I837" s="7"/>
      <c r="J837" s="7"/>
      <c r="K837" s="7"/>
      <c r="L837" s="7"/>
      <c r="M837" s="7"/>
      <c r="N837" s="7"/>
      <c r="O837" s="87"/>
      <c r="P837" s="7"/>
      <c r="Q837" s="7"/>
      <c r="R837" s="7"/>
      <c r="S837" s="7"/>
      <c r="T837" s="7"/>
      <c r="U837" s="7"/>
      <c r="V837" s="7"/>
      <c r="W837" s="7"/>
      <c r="X837" s="7"/>
      <c r="Y837" s="7"/>
      <c r="Z837" s="7"/>
      <c r="AA837" s="7"/>
      <c r="AB837" s="7"/>
      <c r="AC837" s="7"/>
      <c r="AD837" s="7"/>
    </row>
    <row r="838" spans="1:30" s="4" customFormat="1">
      <c r="A838" s="7"/>
      <c r="B838" s="7"/>
      <c r="C838" s="7"/>
      <c r="D838" s="7"/>
      <c r="E838" s="7"/>
      <c r="F838" s="7"/>
      <c r="G838" s="7"/>
      <c r="H838" s="7"/>
      <c r="I838" s="7"/>
      <c r="J838" s="7"/>
      <c r="K838" s="7"/>
      <c r="L838" s="7"/>
      <c r="M838" s="7"/>
      <c r="N838" s="7"/>
      <c r="O838" s="87"/>
      <c r="P838" s="7"/>
      <c r="Q838" s="7"/>
      <c r="R838" s="7"/>
      <c r="S838" s="7"/>
      <c r="T838" s="7"/>
      <c r="U838" s="7"/>
      <c r="V838" s="7"/>
      <c r="W838" s="7"/>
      <c r="X838" s="7"/>
      <c r="Y838" s="7"/>
      <c r="Z838" s="7"/>
      <c r="AA838" s="7"/>
      <c r="AB838" s="7"/>
      <c r="AC838" s="7"/>
      <c r="AD838" s="7"/>
    </row>
    <row r="839" spans="1:30" s="4" customFormat="1">
      <c r="A839" s="7"/>
      <c r="B839" s="7"/>
      <c r="C839" s="7"/>
      <c r="D839" s="7"/>
      <c r="E839" s="7"/>
      <c r="F839" s="7"/>
      <c r="G839" s="7"/>
      <c r="H839" s="7"/>
      <c r="I839" s="7"/>
      <c r="J839" s="7"/>
      <c r="K839" s="7"/>
      <c r="L839" s="7"/>
      <c r="M839" s="7"/>
      <c r="N839" s="7"/>
      <c r="O839" s="87"/>
      <c r="P839" s="7"/>
      <c r="Q839" s="7"/>
      <c r="R839" s="7"/>
      <c r="S839" s="7"/>
      <c r="T839" s="7"/>
      <c r="U839" s="7"/>
      <c r="V839" s="7"/>
      <c r="W839" s="7"/>
      <c r="X839" s="7"/>
      <c r="Y839" s="7"/>
      <c r="Z839" s="7"/>
      <c r="AA839" s="7"/>
      <c r="AB839" s="7"/>
      <c r="AC839" s="7"/>
      <c r="AD839" s="7"/>
    </row>
    <row r="840" spans="1:30" s="4" customFormat="1">
      <c r="A840" s="7"/>
      <c r="B840" s="7"/>
      <c r="C840" s="7"/>
      <c r="D840" s="7"/>
      <c r="E840" s="7"/>
      <c r="F840" s="7"/>
      <c r="G840" s="7"/>
      <c r="H840" s="7"/>
      <c r="I840" s="7"/>
      <c r="J840" s="7"/>
      <c r="K840" s="7"/>
      <c r="L840" s="7"/>
      <c r="M840" s="7"/>
      <c r="N840" s="7"/>
      <c r="O840" s="87"/>
      <c r="P840" s="7"/>
      <c r="Q840" s="7"/>
      <c r="R840" s="7"/>
      <c r="S840" s="7"/>
      <c r="T840" s="7"/>
      <c r="U840" s="7"/>
      <c r="V840" s="7"/>
      <c r="W840" s="7"/>
      <c r="X840" s="7"/>
      <c r="Y840" s="7"/>
      <c r="Z840" s="7"/>
      <c r="AA840" s="7"/>
      <c r="AB840" s="7"/>
      <c r="AC840" s="7"/>
      <c r="AD840" s="7"/>
    </row>
    <row r="841" spans="1:30" s="4" customFormat="1">
      <c r="A841" s="7"/>
      <c r="B841" s="7"/>
      <c r="C841" s="7"/>
      <c r="D841" s="7"/>
      <c r="E841" s="7"/>
      <c r="F841" s="7"/>
      <c r="G841" s="7"/>
      <c r="H841" s="7"/>
      <c r="I841" s="7"/>
      <c r="J841" s="7"/>
      <c r="K841" s="7"/>
      <c r="L841" s="7"/>
      <c r="M841" s="7"/>
      <c r="N841" s="7"/>
      <c r="O841" s="87"/>
      <c r="P841" s="7"/>
      <c r="Q841" s="7"/>
      <c r="R841" s="7"/>
      <c r="S841" s="7"/>
      <c r="T841" s="7"/>
      <c r="U841" s="7"/>
      <c r="V841" s="7"/>
      <c r="W841" s="7"/>
      <c r="X841" s="7"/>
      <c r="Y841" s="7"/>
      <c r="Z841" s="7"/>
      <c r="AA841" s="7"/>
      <c r="AB841" s="7"/>
      <c r="AC841" s="7"/>
      <c r="AD841" s="7"/>
    </row>
    <row r="842" spans="1:30" s="4" customFormat="1">
      <c r="A842" s="7"/>
      <c r="B842" s="7"/>
      <c r="C842" s="7"/>
      <c r="D842" s="7"/>
      <c r="E842" s="7"/>
      <c r="F842" s="7"/>
      <c r="G842" s="7"/>
      <c r="H842" s="7"/>
      <c r="I842" s="7"/>
      <c r="J842" s="7"/>
      <c r="K842" s="7"/>
      <c r="L842" s="7"/>
      <c r="M842" s="7"/>
      <c r="N842" s="7"/>
      <c r="O842" s="87"/>
      <c r="P842" s="7"/>
      <c r="Q842" s="7"/>
      <c r="R842" s="7"/>
      <c r="S842" s="7"/>
      <c r="T842" s="7"/>
      <c r="U842" s="7"/>
      <c r="V842" s="7"/>
      <c r="W842" s="7"/>
      <c r="X842" s="7"/>
      <c r="Y842" s="7"/>
      <c r="Z842" s="7"/>
      <c r="AA842" s="7"/>
      <c r="AB842" s="7"/>
      <c r="AC842" s="7"/>
      <c r="AD842" s="7"/>
    </row>
    <row r="843" spans="1:30" s="4" customFormat="1">
      <c r="A843" s="7"/>
      <c r="B843" s="7"/>
      <c r="C843" s="7"/>
      <c r="D843" s="7"/>
      <c r="E843" s="7"/>
      <c r="F843" s="7"/>
      <c r="G843" s="7"/>
      <c r="H843" s="7"/>
      <c r="I843" s="7"/>
      <c r="J843" s="7"/>
      <c r="K843" s="7"/>
      <c r="L843" s="7"/>
      <c r="M843" s="7"/>
      <c r="N843" s="7"/>
      <c r="O843" s="87"/>
      <c r="P843" s="7"/>
      <c r="Q843" s="7"/>
      <c r="R843" s="7"/>
      <c r="S843" s="7"/>
      <c r="T843" s="7"/>
      <c r="U843" s="7"/>
      <c r="V843" s="7"/>
      <c r="W843" s="7"/>
      <c r="X843" s="7"/>
      <c r="Y843" s="7"/>
      <c r="Z843" s="7"/>
      <c r="AA843" s="7"/>
      <c r="AB843" s="7"/>
      <c r="AC843" s="7"/>
      <c r="AD843" s="7"/>
    </row>
    <row r="844" spans="1:30" s="4" customFormat="1">
      <c r="A844" s="7"/>
      <c r="B844" s="7"/>
      <c r="C844" s="7"/>
      <c r="D844" s="7"/>
      <c r="E844" s="7"/>
      <c r="F844" s="7"/>
      <c r="G844" s="7"/>
      <c r="H844" s="7"/>
      <c r="I844" s="7"/>
      <c r="J844" s="7"/>
      <c r="K844" s="7"/>
      <c r="L844" s="7"/>
      <c r="M844" s="7"/>
      <c r="N844" s="7"/>
      <c r="O844" s="87"/>
      <c r="P844" s="7"/>
      <c r="Q844" s="7"/>
      <c r="R844" s="7"/>
      <c r="S844" s="7"/>
      <c r="T844" s="7"/>
      <c r="U844" s="7"/>
      <c r="V844" s="7"/>
      <c r="W844" s="7"/>
      <c r="X844" s="7"/>
      <c r="Y844" s="7"/>
      <c r="Z844" s="7"/>
      <c r="AA844" s="7"/>
      <c r="AB844" s="7"/>
      <c r="AC844" s="7"/>
      <c r="AD844" s="7"/>
    </row>
    <row r="845" spans="1:30" s="4" customFormat="1">
      <c r="A845" s="7"/>
      <c r="B845" s="7"/>
      <c r="C845" s="7"/>
      <c r="D845" s="7"/>
      <c r="E845" s="7"/>
      <c r="F845" s="7"/>
      <c r="G845" s="7"/>
      <c r="H845" s="7"/>
      <c r="I845" s="7"/>
      <c r="J845" s="7"/>
      <c r="K845" s="7"/>
      <c r="L845" s="7"/>
      <c r="M845" s="7"/>
      <c r="N845" s="7"/>
      <c r="O845" s="87"/>
      <c r="P845" s="7"/>
      <c r="Q845" s="7"/>
      <c r="R845" s="7"/>
      <c r="S845" s="7"/>
      <c r="T845" s="7"/>
      <c r="U845" s="7"/>
      <c r="V845" s="7"/>
      <c r="W845" s="7"/>
      <c r="X845" s="7"/>
      <c r="Y845" s="7"/>
      <c r="Z845" s="7"/>
      <c r="AA845" s="7"/>
      <c r="AB845" s="7"/>
      <c r="AC845" s="7"/>
      <c r="AD845" s="7"/>
    </row>
    <row r="846" spans="1:30" s="4" customFormat="1">
      <c r="A846" s="7"/>
      <c r="B846" s="7"/>
      <c r="C846" s="7"/>
      <c r="D846" s="7"/>
      <c r="E846" s="7"/>
      <c r="F846" s="7"/>
      <c r="G846" s="7"/>
      <c r="H846" s="7"/>
      <c r="I846" s="7"/>
      <c r="J846" s="7"/>
      <c r="K846" s="7"/>
      <c r="L846" s="7"/>
      <c r="M846" s="7"/>
      <c r="N846" s="7"/>
      <c r="O846" s="87"/>
      <c r="P846" s="7"/>
      <c r="Q846" s="7"/>
      <c r="R846" s="7"/>
      <c r="S846" s="7"/>
      <c r="T846" s="7"/>
      <c r="U846" s="7"/>
      <c r="V846" s="7"/>
      <c r="W846" s="7"/>
      <c r="X846" s="7"/>
      <c r="Y846" s="7"/>
      <c r="Z846" s="7"/>
      <c r="AA846" s="7"/>
      <c r="AB846" s="7"/>
      <c r="AC846" s="7"/>
      <c r="AD846" s="7"/>
    </row>
    <row r="847" spans="1:30" s="4" customFormat="1">
      <c r="A847" s="7"/>
      <c r="B847" s="7"/>
      <c r="C847" s="7"/>
      <c r="D847" s="7"/>
      <c r="E847" s="7"/>
      <c r="F847" s="7"/>
      <c r="G847" s="7"/>
      <c r="H847" s="7"/>
      <c r="I847" s="7"/>
      <c r="J847" s="7"/>
      <c r="K847" s="7"/>
      <c r="L847" s="7"/>
      <c r="M847" s="7"/>
      <c r="N847" s="7"/>
      <c r="O847" s="87"/>
      <c r="P847" s="7"/>
      <c r="Q847" s="7"/>
      <c r="R847" s="7"/>
      <c r="S847" s="7"/>
      <c r="T847" s="7"/>
      <c r="U847" s="7"/>
      <c r="V847" s="7"/>
      <c r="W847" s="7"/>
      <c r="X847" s="7"/>
      <c r="Y847" s="7"/>
      <c r="Z847" s="7"/>
      <c r="AA847" s="7"/>
      <c r="AB847" s="7"/>
      <c r="AC847" s="7"/>
      <c r="AD847" s="7"/>
    </row>
    <row r="848" spans="1:30" s="4" customFormat="1">
      <c r="A848" s="7"/>
      <c r="B848" s="7"/>
      <c r="C848" s="7"/>
      <c r="D848" s="7"/>
      <c r="E848" s="7"/>
      <c r="F848" s="7"/>
      <c r="G848" s="7"/>
      <c r="H848" s="7"/>
      <c r="I848" s="7"/>
      <c r="J848" s="7"/>
      <c r="K848" s="7"/>
      <c r="L848" s="7"/>
      <c r="M848" s="7"/>
      <c r="N848" s="7"/>
      <c r="O848" s="87"/>
      <c r="P848" s="7"/>
      <c r="Q848" s="7"/>
      <c r="R848" s="7"/>
      <c r="S848" s="7"/>
      <c r="T848" s="7"/>
      <c r="U848" s="7"/>
      <c r="V848" s="7"/>
      <c r="W848" s="7"/>
      <c r="X848" s="7"/>
      <c r="Y848" s="7"/>
      <c r="Z848" s="7"/>
      <c r="AA848" s="7"/>
      <c r="AB848" s="7"/>
      <c r="AC848" s="7"/>
      <c r="AD848" s="7"/>
    </row>
    <row r="849" spans="1:30" s="4" customFormat="1">
      <c r="A849" s="7"/>
      <c r="B849" s="7"/>
      <c r="C849" s="7"/>
      <c r="D849" s="7"/>
      <c r="E849" s="7"/>
      <c r="F849" s="7"/>
      <c r="G849" s="7"/>
      <c r="H849" s="7"/>
      <c r="I849" s="7"/>
      <c r="J849" s="7"/>
      <c r="K849" s="7"/>
      <c r="L849" s="7"/>
      <c r="M849" s="7"/>
      <c r="N849" s="7"/>
      <c r="O849" s="87"/>
      <c r="P849" s="7"/>
      <c r="Q849" s="7"/>
      <c r="R849" s="7"/>
      <c r="S849" s="7"/>
      <c r="T849" s="7"/>
      <c r="U849" s="7"/>
      <c r="V849" s="7"/>
      <c r="W849" s="7"/>
      <c r="X849" s="7"/>
      <c r="Y849" s="7"/>
      <c r="Z849" s="7"/>
      <c r="AA849" s="7"/>
      <c r="AB849" s="7"/>
      <c r="AC849" s="7"/>
      <c r="AD849" s="7"/>
    </row>
    <row r="850" spans="1:30" s="4" customFormat="1">
      <c r="A850" s="7"/>
      <c r="B850" s="7"/>
      <c r="C850" s="7"/>
      <c r="D850" s="7"/>
      <c r="E850" s="7"/>
      <c r="F850" s="7"/>
      <c r="G850" s="7"/>
      <c r="H850" s="7"/>
      <c r="I850" s="7"/>
      <c r="J850" s="7"/>
      <c r="K850" s="7"/>
      <c r="L850" s="7"/>
      <c r="M850" s="7"/>
      <c r="N850" s="7"/>
      <c r="O850" s="87"/>
      <c r="P850" s="7"/>
      <c r="Q850" s="7"/>
      <c r="R850" s="7"/>
      <c r="S850" s="7"/>
      <c r="T850" s="7"/>
      <c r="U850" s="7"/>
      <c r="V850" s="7"/>
      <c r="W850" s="7"/>
      <c r="X850" s="7"/>
      <c r="Y850" s="7"/>
      <c r="Z850" s="7"/>
      <c r="AA850" s="7"/>
      <c r="AB850" s="7"/>
      <c r="AC850" s="7"/>
      <c r="AD850" s="7"/>
    </row>
    <row r="851" spans="1:30" s="4" customFormat="1">
      <c r="A851" s="7"/>
      <c r="B851" s="7"/>
      <c r="C851" s="7"/>
      <c r="D851" s="7"/>
      <c r="E851" s="7"/>
      <c r="F851" s="7"/>
      <c r="G851" s="7"/>
      <c r="H851" s="7"/>
      <c r="I851" s="7"/>
      <c r="J851" s="7"/>
      <c r="K851" s="7"/>
      <c r="L851" s="7"/>
      <c r="M851" s="7"/>
      <c r="N851" s="7"/>
      <c r="O851" s="87"/>
      <c r="P851" s="7"/>
      <c r="Q851" s="7"/>
      <c r="R851" s="7"/>
      <c r="S851" s="7"/>
      <c r="T851" s="7"/>
      <c r="U851" s="7"/>
      <c r="V851" s="7"/>
      <c r="W851" s="7"/>
      <c r="X851" s="7"/>
      <c r="Y851" s="7"/>
      <c r="Z851" s="7"/>
      <c r="AA851" s="7"/>
      <c r="AB851" s="7"/>
      <c r="AC851" s="7"/>
      <c r="AD851" s="7"/>
    </row>
    <row r="852" spans="1:30" s="4" customFormat="1">
      <c r="A852" s="7"/>
      <c r="B852" s="7"/>
      <c r="C852" s="7"/>
      <c r="D852" s="7"/>
      <c r="E852" s="7"/>
      <c r="F852" s="7"/>
      <c r="G852" s="7"/>
      <c r="H852" s="7"/>
      <c r="I852" s="7"/>
      <c r="J852" s="7"/>
      <c r="K852" s="7"/>
      <c r="L852" s="7"/>
      <c r="M852" s="7"/>
      <c r="N852" s="7"/>
      <c r="O852" s="87"/>
      <c r="P852" s="7"/>
      <c r="Q852" s="7"/>
      <c r="R852" s="7"/>
      <c r="S852" s="7"/>
      <c r="T852" s="7"/>
      <c r="U852" s="7"/>
      <c r="V852" s="7"/>
      <c r="W852" s="7"/>
      <c r="X852" s="7"/>
      <c r="Y852" s="7"/>
      <c r="Z852" s="7"/>
      <c r="AA852" s="7"/>
      <c r="AB852" s="7"/>
      <c r="AC852" s="7"/>
      <c r="AD852" s="7"/>
    </row>
    <row r="853" spans="1:30" s="4" customFormat="1">
      <c r="A853" s="7"/>
      <c r="B853" s="7"/>
      <c r="C853" s="7"/>
      <c r="D853" s="7"/>
      <c r="E853" s="7"/>
      <c r="F853" s="7"/>
      <c r="G853" s="7"/>
      <c r="H853" s="7"/>
      <c r="I853" s="7"/>
      <c r="J853" s="7"/>
      <c r="K853" s="7"/>
      <c r="L853" s="7"/>
      <c r="M853" s="7"/>
      <c r="N853" s="7"/>
      <c r="O853" s="87"/>
      <c r="P853" s="7"/>
      <c r="Q853" s="7"/>
      <c r="R853" s="7"/>
      <c r="S853" s="7"/>
      <c r="T853" s="7"/>
      <c r="U853" s="7"/>
      <c r="V853" s="7"/>
      <c r="W853" s="7"/>
      <c r="X853" s="7"/>
      <c r="Y853" s="7"/>
      <c r="Z853" s="7"/>
      <c r="AA853" s="7"/>
      <c r="AB853" s="7"/>
      <c r="AC853" s="7"/>
      <c r="AD853" s="7"/>
    </row>
    <row r="854" spans="1:30" s="4" customFormat="1">
      <c r="A854" s="7"/>
      <c r="B854" s="7"/>
      <c r="C854" s="7"/>
      <c r="D854" s="7"/>
      <c r="E854" s="7"/>
      <c r="F854" s="7"/>
      <c r="G854" s="7"/>
      <c r="H854" s="7"/>
      <c r="I854" s="7"/>
      <c r="J854" s="7"/>
      <c r="K854" s="7"/>
      <c r="L854" s="7"/>
      <c r="M854" s="7"/>
      <c r="N854" s="7"/>
      <c r="O854" s="87"/>
      <c r="P854" s="7"/>
      <c r="Q854" s="7"/>
      <c r="R854" s="7"/>
      <c r="S854" s="7"/>
      <c r="T854" s="7"/>
      <c r="U854" s="7"/>
      <c r="V854" s="7"/>
      <c r="W854" s="7"/>
      <c r="X854" s="7"/>
      <c r="Y854" s="7"/>
      <c r="Z854" s="7"/>
      <c r="AA854" s="7"/>
      <c r="AB854" s="7"/>
      <c r="AC854" s="7"/>
      <c r="AD854" s="7"/>
    </row>
    <row r="855" spans="1:30" s="4" customFormat="1">
      <c r="A855" s="7"/>
      <c r="B855" s="7"/>
      <c r="C855" s="7"/>
      <c r="D855" s="7"/>
      <c r="E855" s="7"/>
      <c r="F855" s="7"/>
      <c r="G855" s="7"/>
      <c r="H855" s="7"/>
      <c r="I855" s="7"/>
      <c r="J855" s="7"/>
      <c r="K855" s="7"/>
      <c r="L855" s="7"/>
      <c r="M855" s="7"/>
      <c r="N855" s="7"/>
      <c r="O855" s="87"/>
      <c r="P855" s="7"/>
      <c r="Q855" s="7"/>
      <c r="R855" s="7"/>
      <c r="S855" s="7"/>
      <c r="T855" s="7"/>
      <c r="U855" s="7"/>
      <c r="V855" s="7"/>
      <c r="W855" s="7"/>
      <c r="X855" s="7"/>
      <c r="Y855" s="7"/>
      <c r="Z855" s="7"/>
      <c r="AA855" s="7"/>
      <c r="AB855" s="7"/>
      <c r="AC855" s="7"/>
      <c r="AD855" s="7"/>
    </row>
    <row r="856" spans="1:30" s="4" customFormat="1">
      <c r="A856" s="7"/>
      <c r="B856" s="7"/>
      <c r="C856" s="7"/>
      <c r="D856" s="7"/>
      <c r="E856" s="7"/>
      <c r="F856" s="7"/>
      <c r="G856" s="7"/>
      <c r="H856" s="7"/>
      <c r="I856" s="7"/>
      <c r="J856" s="7"/>
      <c r="K856" s="7"/>
      <c r="L856" s="7"/>
      <c r="M856" s="7"/>
      <c r="N856" s="7"/>
      <c r="O856" s="87"/>
      <c r="P856" s="7"/>
      <c r="Q856" s="7"/>
      <c r="R856" s="7"/>
      <c r="S856" s="7"/>
      <c r="T856" s="7"/>
      <c r="U856" s="7"/>
      <c r="V856" s="7"/>
      <c r="W856" s="7"/>
      <c r="X856" s="7"/>
      <c r="Y856" s="7"/>
      <c r="Z856" s="7"/>
      <c r="AA856" s="7"/>
      <c r="AB856" s="7"/>
      <c r="AC856" s="7"/>
      <c r="AD856" s="7"/>
    </row>
    <row r="857" spans="1:30" s="4" customFormat="1">
      <c r="A857" s="7"/>
      <c r="B857" s="7"/>
      <c r="C857" s="7"/>
      <c r="D857" s="7"/>
      <c r="E857" s="7"/>
      <c r="F857" s="7"/>
      <c r="G857" s="7"/>
      <c r="H857" s="7"/>
      <c r="I857" s="7"/>
      <c r="J857" s="7"/>
      <c r="K857" s="7"/>
      <c r="L857" s="7"/>
      <c r="M857" s="7"/>
      <c r="N857" s="7"/>
      <c r="O857" s="87"/>
      <c r="P857" s="7"/>
      <c r="Q857" s="7"/>
      <c r="R857" s="7"/>
      <c r="S857" s="7"/>
      <c r="T857" s="7"/>
      <c r="U857" s="7"/>
      <c r="V857" s="7"/>
      <c r="W857" s="7"/>
      <c r="X857" s="7"/>
      <c r="Y857" s="7"/>
      <c r="Z857" s="7"/>
      <c r="AA857" s="7"/>
      <c r="AB857" s="7"/>
      <c r="AC857" s="7"/>
      <c r="AD857" s="7"/>
    </row>
    <row r="858" spans="1:30" s="4" customFormat="1">
      <c r="A858" s="7"/>
      <c r="B858" s="7"/>
      <c r="C858" s="7"/>
      <c r="D858" s="7"/>
      <c r="E858" s="7"/>
      <c r="F858" s="7"/>
      <c r="G858" s="7"/>
      <c r="H858" s="7"/>
      <c r="I858" s="7"/>
      <c r="J858" s="7"/>
      <c r="K858" s="7"/>
      <c r="L858" s="7"/>
      <c r="M858" s="7"/>
      <c r="N858" s="7"/>
      <c r="O858" s="87"/>
      <c r="P858" s="7"/>
      <c r="Q858" s="7"/>
      <c r="R858" s="7"/>
      <c r="S858" s="7"/>
      <c r="T858" s="7"/>
      <c r="U858" s="7"/>
      <c r="V858" s="7"/>
      <c r="W858" s="7"/>
      <c r="X858" s="7"/>
      <c r="Y858" s="7"/>
      <c r="Z858" s="7"/>
      <c r="AA858" s="7"/>
      <c r="AB858" s="7"/>
      <c r="AC858" s="7"/>
      <c r="AD858" s="7"/>
    </row>
    <row r="859" spans="1:30" s="4" customFormat="1">
      <c r="A859" s="7"/>
      <c r="B859" s="7"/>
      <c r="C859" s="7"/>
      <c r="D859" s="7"/>
      <c r="E859" s="7"/>
      <c r="F859" s="7"/>
      <c r="G859" s="7"/>
      <c r="H859" s="7"/>
      <c r="I859" s="7"/>
      <c r="J859" s="7"/>
      <c r="K859" s="7"/>
      <c r="L859" s="7"/>
      <c r="M859" s="7"/>
      <c r="N859" s="7"/>
      <c r="O859" s="87"/>
      <c r="P859" s="7"/>
      <c r="Q859" s="7"/>
      <c r="R859" s="7"/>
      <c r="S859" s="7"/>
      <c r="T859" s="7"/>
      <c r="U859" s="7"/>
      <c r="V859" s="7"/>
      <c r="W859" s="7"/>
      <c r="X859" s="7"/>
      <c r="Y859" s="7"/>
      <c r="Z859" s="7"/>
      <c r="AA859" s="7"/>
      <c r="AB859" s="7"/>
      <c r="AC859" s="7"/>
      <c r="AD859" s="7"/>
    </row>
    <row r="860" spans="1:30" s="4" customFormat="1">
      <c r="A860" s="7"/>
      <c r="B860" s="7"/>
      <c r="C860" s="7"/>
      <c r="D860" s="7"/>
      <c r="E860" s="7"/>
      <c r="F860" s="7"/>
      <c r="G860" s="7"/>
      <c r="H860" s="7"/>
      <c r="I860" s="7"/>
      <c r="J860" s="7"/>
      <c r="K860" s="7"/>
      <c r="L860" s="7"/>
      <c r="M860" s="7"/>
      <c r="N860" s="7"/>
      <c r="O860" s="87"/>
      <c r="P860" s="7"/>
      <c r="Q860" s="7"/>
      <c r="R860" s="7"/>
      <c r="S860" s="7"/>
      <c r="T860" s="7"/>
      <c r="U860" s="7"/>
      <c r="V860" s="7"/>
      <c r="W860" s="7"/>
      <c r="X860" s="7"/>
      <c r="Y860" s="7"/>
      <c r="Z860" s="7"/>
      <c r="AA860" s="7"/>
      <c r="AB860" s="7"/>
      <c r="AC860" s="7"/>
      <c r="AD860" s="7"/>
    </row>
    <row r="861" spans="1:30" s="4" customFormat="1">
      <c r="A861" s="7"/>
      <c r="B861" s="7"/>
      <c r="C861" s="7"/>
      <c r="D861" s="7"/>
      <c r="E861" s="7"/>
      <c r="F861" s="7"/>
      <c r="G861" s="7"/>
      <c r="H861" s="7"/>
      <c r="I861" s="7"/>
      <c r="J861" s="7"/>
      <c r="K861" s="7"/>
      <c r="L861" s="7"/>
      <c r="M861" s="7"/>
      <c r="N861" s="7"/>
      <c r="O861" s="87"/>
      <c r="P861" s="7"/>
      <c r="Q861" s="7"/>
      <c r="R861" s="7"/>
      <c r="S861" s="7"/>
      <c r="T861" s="7"/>
      <c r="U861" s="7"/>
      <c r="V861" s="7"/>
      <c r="W861" s="7"/>
      <c r="X861" s="7"/>
      <c r="Y861" s="7"/>
      <c r="Z861" s="7"/>
      <c r="AA861" s="7"/>
      <c r="AB861" s="7"/>
      <c r="AC861" s="7"/>
      <c r="AD861" s="7"/>
    </row>
    <row r="862" spans="1:30" s="4" customFormat="1">
      <c r="A862" s="7"/>
      <c r="B862" s="7"/>
      <c r="C862" s="7"/>
      <c r="D862" s="7"/>
      <c r="E862" s="7"/>
      <c r="F862" s="7"/>
      <c r="G862" s="7"/>
      <c r="H862" s="7"/>
      <c r="I862" s="7"/>
      <c r="J862" s="7"/>
      <c r="K862" s="7"/>
      <c r="L862" s="7"/>
      <c r="M862" s="7"/>
      <c r="N862" s="7"/>
      <c r="O862" s="87"/>
      <c r="P862" s="7"/>
      <c r="Q862" s="7"/>
      <c r="R862" s="7"/>
      <c r="S862" s="7"/>
      <c r="T862" s="7"/>
      <c r="U862" s="7"/>
      <c r="V862" s="7"/>
      <c r="W862" s="7"/>
      <c r="X862" s="7"/>
      <c r="Y862" s="7"/>
      <c r="Z862" s="7"/>
      <c r="AA862" s="7"/>
      <c r="AB862" s="7"/>
      <c r="AC862" s="7"/>
      <c r="AD862" s="7"/>
    </row>
    <row r="863" spans="1:30" s="4" customFormat="1">
      <c r="A863" s="7"/>
      <c r="B863" s="7"/>
      <c r="C863" s="7"/>
      <c r="D863" s="7"/>
      <c r="E863" s="7"/>
      <c r="F863" s="7"/>
      <c r="G863" s="7"/>
      <c r="H863" s="7"/>
      <c r="I863" s="7"/>
      <c r="J863" s="7"/>
      <c r="K863" s="7"/>
      <c r="L863" s="7"/>
      <c r="M863" s="7"/>
      <c r="N863" s="7"/>
      <c r="O863" s="87"/>
      <c r="P863" s="7"/>
      <c r="Q863" s="7"/>
      <c r="R863" s="7"/>
      <c r="S863" s="7"/>
      <c r="T863" s="7"/>
      <c r="U863" s="7"/>
      <c r="V863" s="7"/>
      <c r="W863" s="7"/>
      <c r="X863" s="7"/>
      <c r="Y863" s="7"/>
      <c r="Z863" s="7"/>
      <c r="AA863" s="7"/>
      <c r="AB863" s="7"/>
      <c r="AC863" s="7"/>
      <c r="AD863" s="7"/>
    </row>
    <row r="864" spans="1:30" s="4" customFormat="1">
      <c r="A864" s="7"/>
      <c r="B864" s="7"/>
      <c r="C864" s="7"/>
      <c r="D864" s="7"/>
      <c r="E864" s="7"/>
      <c r="F864" s="7"/>
      <c r="G864" s="7"/>
      <c r="H864" s="7"/>
      <c r="I864" s="7"/>
      <c r="J864" s="7"/>
      <c r="K864" s="7"/>
      <c r="L864" s="7"/>
      <c r="M864" s="7"/>
      <c r="N864" s="7"/>
      <c r="O864" s="87"/>
      <c r="P864" s="7"/>
      <c r="Q864" s="7"/>
      <c r="R864" s="7"/>
      <c r="S864" s="7"/>
      <c r="T864" s="7"/>
      <c r="U864" s="7"/>
      <c r="V864" s="7"/>
      <c r="W864" s="7"/>
      <c r="X864" s="7"/>
      <c r="Y864" s="7"/>
      <c r="Z864" s="7"/>
      <c r="AA864" s="7"/>
      <c r="AB864" s="7"/>
      <c r="AC864" s="7"/>
      <c r="AD864" s="7"/>
    </row>
    <row r="865" spans="1:30" s="4" customFormat="1">
      <c r="A865" s="7"/>
      <c r="B865" s="7"/>
      <c r="C865" s="7"/>
      <c r="D865" s="7"/>
      <c r="E865" s="7"/>
      <c r="F865" s="7"/>
      <c r="G865" s="7"/>
      <c r="H865" s="7"/>
      <c r="I865" s="7"/>
      <c r="J865" s="7"/>
      <c r="K865" s="7"/>
      <c r="L865" s="7"/>
      <c r="M865" s="7"/>
      <c r="N865" s="7"/>
      <c r="O865" s="87"/>
      <c r="P865" s="7"/>
      <c r="Q865" s="7"/>
      <c r="R865" s="7"/>
      <c r="S865" s="7"/>
      <c r="T865" s="7"/>
      <c r="U865" s="7"/>
      <c r="V865" s="7"/>
      <c r="W865" s="7"/>
      <c r="X865" s="7"/>
      <c r="Y865" s="7"/>
      <c r="Z865" s="7"/>
      <c r="AA865" s="7"/>
      <c r="AB865" s="7"/>
      <c r="AC865" s="7"/>
      <c r="AD865" s="7"/>
    </row>
    <row r="866" spans="1:30" s="4" customFormat="1">
      <c r="A866" s="7"/>
      <c r="B866" s="7"/>
      <c r="C866" s="7"/>
      <c r="D866" s="7"/>
      <c r="E866" s="7"/>
      <c r="F866" s="7"/>
      <c r="G866" s="7"/>
      <c r="H866" s="7"/>
      <c r="I866" s="7"/>
      <c r="J866" s="7"/>
      <c r="K866" s="7"/>
      <c r="L866" s="7"/>
      <c r="M866" s="7"/>
      <c r="N866" s="7"/>
      <c r="O866" s="87"/>
      <c r="P866" s="7"/>
      <c r="Q866" s="7"/>
      <c r="R866" s="7"/>
      <c r="S866" s="7"/>
      <c r="T866" s="7"/>
      <c r="U866" s="7"/>
      <c r="V866" s="7"/>
      <c r="W866" s="7"/>
      <c r="X866" s="7"/>
      <c r="Y866" s="7"/>
      <c r="Z866" s="7"/>
      <c r="AA866" s="7"/>
      <c r="AB866" s="7"/>
      <c r="AC866" s="7"/>
      <c r="AD866" s="7"/>
    </row>
    <row r="867" spans="1:30" s="4" customFormat="1">
      <c r="A867" s="7"/>
      <c r="B867" s="7"/>
      <c r="C867" s="7"/>
      <c r="D867" s="7"/>
      <c r="E867" s="7"/>
      <c r="F867" s="7"/>
      <c r="G867" s="7"/>
      <c r="H867" s="7"/>
      <c r="I867" s="7"/>
      <c r="J867" s="7"/>
      <c r="K867" s="7"/>
      <c r="L867" s="7"/>
      <c r="M867" s="7"/>
      <c r="N867" s="7"/>
      <c r="O867" s="87"/>
      <c r="P867" s="7"/>
      <c r="Q867" s="7"/>
      <c r="R867" s="7"/>
      <c r="S867" s="7"/>
      <c r="T867" s="7"/>
      <c r="U867" s="7"/>
      <c r="V867" s="7"/>
      <c r="W867" s="7"/>
      <c r="X867" s="7"/>
      <c r="Y867" s="7"/>
      <c r="Z867" s="7"/>
      <c r="AA867" s="7"/>
      <c r="AB867" s="7"/>
      <c r="AC867" s="7"/>
      <c r="AD867" s="7"/>
    </row>
    <row r="868" spans="1:30" s="4" customFormat="1">
      <c r="A868" s="7"/>
      <c r="B868" s="7"/>
      <c r="C868" s="7"/>
      <c r="D868" s="7"/>
      <c r="E868" s="7"/>
      <c r="F868" s="7"/>
      <c r="G868" s="7"/>
      <c r="H868" s="7"/>
      <c r="I868" s="7"/>
      <c r="J868" s="7"/>
      <c r="K868" s="7"/>
      <c r="L868" s="7"/>
      <c r="M868" s="7"/>
      <c r="N868" s="7"/>
      <c r="O868" s="87"/>
      <c r="P868" s="7"/>
      <c r="Q868" s="7"/>
      <c r="R868" s="7"/>
      <c r="S868" s="7"/>
      <c r="T868" s="7"/>
      <c r="U868" s="7"/>
      <c r="V868" s="7"/>
      <c r="W868" s="7"/>
      <c r="X868" s="7"/>
      <c r="Y868" s="7"/>
      <c r="Z868" s="7"/>
      <c r="AA868" s="7"/>
      <c r="AB868" s="7"/>
      <c r="AC868" s="7"/>
      <c r="AD868" s="7"/>
    </row>
    <row r="869" spans="1:30" s="4" customFormat="1">
      <c r="A869" s="7"/>
      <c r="B869" s="7"/>
      <c r="C869" s="7"/>
      <c r="D869" s="7"/>
      <c r="E869" s="7"/>
      <c r="F869" s="7"/>
      <c r="G869" s="7"/>
      <c r="H869" s="7"/>
      <c r="I869" s="7"/>
      <c r="J869" s="7"/>
      <c r="K869" s="7"/>
      <c r="L869" s="7"/>
      <c r="M869" s="7"/>
      <c r="N869" s="7"/>
      <c r="O869" s="87"/>
      <c r="P869" s="7"/>
      <c r="Q869" s="7"/>
      <c r="R869" s="7"/>
      <c r="S869" s="7"/>
      <c r="T869" s="7"/>
      <c r="U869" s="7"/>
      <c r="V869" s="7"/>
      <c r="W869" s="7"/>
      <c r="X869" s="7"/>
      <c r="Y869" s="7"/>
      <c r="Z869" s="7"/>
      <c r="AA869" s="7"/>
      <c r="AB869" s="7"/>
      <c r="AC869" s="7"/>
      <c r="AD869" s="7"/>
    </row>
    <row r="870" spans="1:30" s="4" customFormat="1">
      <c r="A870" s="7"/>
      <c r="B870" s="7"/>
      <c r="C870" s="7"/>
      <c r="D870" s="7"/>
      <c r="E870" s="7"/>
      <c r="F870" s="7"/>
      <c r="G870" s="7"/>
      <c r="H870" s="7"/>
      <c r="I870" s="7"/>
      <c r="J870" s="7"/>
      <c r="K870" s="7"/>
      <c r="L870" s="7"/>
      <c r="M870" s="7"/>
      <c r="N870" s="7"/>
      <c r="O870" s="87"/>
      <c r="P870" s="7"/>
      <c r="Q870" s="7"/>
      <c r="R870" s="7"/>
      <c r="S870" s="7"/>
      <c r="T870" s="7"/>
      <c r="U870" s="7"/>
      <c r="V870" s="7"/>
      <c r="W870" s="7"/>
      <c r="X870" s="7"/>
      <c r="Y870" s="7"/>
      <c r="Z870" s="7"/>
      <c r="AA870" s="7"/>
      <c r="AB870" s="7"/>
      <c r="AC870" s="7"/>
      <c r="AD870" s="7"/>
    </row>
    <row r="871" spans="1:30" s="4" customFormat="1">
      <c r="A871" s="7"/>
      <c r="B871" s="7"/>
      <c r="C871" s="7"/>
      <c r="D871" s="7"/>
      <c r="E871" s="7"/>
      <c r="F871" s="7"/>
      <c r="G871" s="7"/>
      <c r="H871" s="7"/>
      <c r="I871" s="7"/>
      <c r="J871" s="7"/>
      <c r="K871" s="7"/>
      <c r="L871" s="7"/>
      <c r="M871" s="7"/>
      <c r="N871" s="7"/>
      <c r="O871" s="87"/>
      <c r="P871" s="7"/>
      <c r="Q871" s="7"/>
      <c r="R871" s="7"/>
      <c r="S871" s="7"/>
      <c r="T871" s="7"/>
      <c r="U871" s="7"/>
      <c r="V871" s="7"/>
      <c r="W871" s="7"/>
      <c r="X871" s="7"/>
      <c r="Y871" s="7"/>
      <c r="Z871" s="7"/>
      <c r="AA871" s="7"/>
      <c r="AB871" s="7"/>
      <c r="AC871" s="7"/>
      <c r="AD871" s="7"/>
    </row>
    <row r="872" spans="1:30" s="4" customFormat="1">
      <c r="A872" s="7"/>
      <c r="B872" s="7"/>
      <c r="C872" s="7"/>
      <c r="D872" s="7"/>
      <c r="E872" s="7"/>
      <c r="F872" s="7"/>
      <c r="G872" s="7"/>
      <c r="H872" s="7"/>
      <c r="I872" s="7"/>
      <c r="J872" s="7"/>
      <c r="K872" s="7"/>
      <c r="L872" s="7"/>
      <c r="M872" s="7"/>
      <c r="N872" s="7"/>
      <c r="O872" s="87"/>
      <c r="P872" s="7"/>
      <c r="Q872" s="7"/>
      <c r="R872" s="7"/>
      <c r="S872" s="7"/>
      <c r="T872" s="7"/>
      <c r="U872" s="7"/>
      <c r="V872" s="7"/>
      <c r="W872" s="7"/>
      <c r="X872" s="7"/>
      <c r="Y872" s="7"/>
      <c r="Z872" s="7"/>
      <c r="AA872" s="7"/>
      <c r="AB872" s="7"/>
      <c r="AC872" s="7"/>
      <c r="AD872" s="7"/>
    </row>
    <row r="873" spans="1:30" s="4" customFormat="1">
      <c r="A873" s="7"/>
      <c r="B873" s="7"/>
      <c r="C873" s="7"/>
      <c r="D873" s="7"/>
      <c r="E873" s="7"/>
      <c r="F873" s="7"/>
      <c r="G873" s="7"/>
      <c r="H873" s="7"/>
      <c r="I873" s="7"/>
      <c r="J873" s="7"/>
      <c r="K873" s="7"/>
      <c r="L873" s="7"/>
      <c r="M873" s="7"/>
      <c r="N873" s="7"/>
      <c r="O873" s="87"/>
      <c r="P873" s="7"/>
      <c r="Q873" s="7"/>
      <c r="R873" s="7"/>
      <c r="S873" s="7"/>
      <c r="T873" s="7"/>
      <c r="U873" s="7"/>
      <c r="V873" s="7"/>
      <c r="W873" s="7"/>
      <c r="X873" s="7"/>
      <c r="Y873" s="7"/>
      <c r="Z873" s="7"/>
      <c r="AA873" s="7"/>
      <c r="AB873" s="7"/>
      <c r="AC873" s="7"/>
      <c r="AD873" s="7"/>
    </row>
    <row r="874" spans="1:30" s="4" customFormat="1">
      <c r="A874" s="7"/>
      <c r="B874" s="7"/>
      <c r="C874" s="7"/>
      <c r="D874" s="7"/>
      <c r="E874" s="7"/>
      <c r="F874" s="7"/>
      <c r="G874" s="7"/>
      <c r="H874" s="7"/>
      <c r="I874" s="7"/>
      <c r="J874" s="7"/>
      <c r="K874" s="7"/>
      <c r="L874" s="7"/>
      <c r="M874" s="7"/>
      <c r="N874" s="7"/>
      <c r="O874" s="87"/>
      <c r="P874" s="7"/>
      <c r="Q874" s="7"/>
      <c r="R874" s="7"/>
      <c r="S874" s="7"/>
      <c r="T874" s="7"/>
      <c r="U874" s="7"/>
      <c r="V874" s="7"/>
      <c r="W874" s="7"/>
      <c r="X874" s="7"/>
      <c r="Y874" s="7"/>
      <c r="Z874" s="7"/>
      <c r="AA874" s="7"/>
      <c r="AB874" s="7"/>
      <c r="AC874" s="7"/>
      <c r="AD874" s="7"/>
    </row>
    <row r="875" spans="1:30" s="4" customFormat="1">
      <c r="A875" s="7"/>
      <c r="B875" s="7"/>
      <c r="C875" s="7"/>
      <c r="D875" s="7"/>
      <c r="E875" s="7"/>
      <c r="F875" s="7"/>
      <c r="G875" s="7"/>
      <c r="H875" s="7"/>
      <c r="I875" s="7"/>
      <c r="J875" s="7"/>
      <c r="K875" s="7"/>
      <c r="L875" s="7"/>
      <c r="M875" s="7"/>
      <c r="N875" s="7"/>
      <c r="O875" s="87"/>
      <c r="P875" s="7"/>
      <c r="Q875" s="7"/>
      <c r="R875" s="7"/>
      <c r="S875" s="7"/>
      <c r="T875" s="7"/>
      <c r="U875" s="7"/>
      <c r="V875" s="7"/>
      <c r="W875" s="7"/>
      <c r="X875" s="7"/>
      <c r="Y875" s="7"/>
      <c r="Z875" s="7"/>
      <c r="AA875" s="7"/>
      <c r="AB875" s="7"/>
      <c r="AC875" s="7"/>
      <c r="AD875" s="7"/>
    </row>
    <row r="876" spans="1:30" s="4" customFormat="1">
      <c r="A876" s="7"/>
      <c r="B876" s="7"/>
      <c r="C876" s="7"/>
      <c r="D876" s="7"/>
      <c r="E876" s="7"/>
      <c r="F876" s="7"/>
      <c r="G876" s="7"/>
      <c r="H876" s="7"/>
      <c r="I876" s="7"/>
      <c r="J876" s="7"/>
      <c r="K876" s="7"/>
      <c r="L876" s="7"/>
      <c r="M876" s="7"/>
      <c r="N876" s="7"/>
      <c r="O876" s="87"/>
      <c r="P876" s="7"/>
      <c r="Q876" s="7"/>
      <c r="R876" s="7"/>
      <c r="S876" s="7"/>
      <c r="T876" s="7"/>
      <c r="U876" s="7"/>
      <c r="V876" s="7"/>
      <c r="W876" s="7"/>
      <c r="X876" s="7"/>
      <c r="Y876" s="7"/>
      <c r="Z876" s="7"/>
      <c r="AA876" s="7"/>
      <c r="AB876" s="7"/>
      <c r="AC876" s="7"/>
      <c r="AD876" s="7"/>
    </row>
    <row r="877" spans="1:30" s="4" customFormat="1">
      <c r="A877" s="7"/>
      <c r="B877" s="7"/>
      <c r="C877" s="7"/>
      <c r="D877" s="7"/>
      <c r="E877" s="7"/>
      <c r="F877" s="7"/>
      <c r="G877" s="7"/>
      <c r="H877" s="7"/>
      <c r="I877" s="7"/>
      <c r="J877" s="7"/>
      <c r="K877" s="7"/>
      <c r="L877" s="7"/>
      <c r="M877" s="7"/>
      <c r="N877" s="7"/>
      <c r="O877" s="87"/>
      <c r="P877" s="7"/>
      <c r="Q877" s="7"/>
      <c r="R877" s="7"/>
      <c r="S877" s="7"/>
      <c r="T877" s="7"/>
      <c r="U877" s="7"/>
      <c r="V877" s="7"/>
      <c r="W877" s="7"/>
      <c r="X877" s="7"/>
      <c r="Y877" s="7"/>
      <c r="Z877" s="7"/>
      <c r="AA877" s="7"/>
      <c r="AB877" s="7"/>
      <c r="AC877" s="7"/>
      <c r="AD877" s="7"/>
    </row>
    <row r="878" spans="1:30" s="4" customFormat="1">
      <c r="A878" s="7"/>
      <c r="B878" s="7"/>
      <c r="C878" s="7"/>
      <c r="D878" s="7"/>
      <c r="E878" s="7"/>
      <c r="F878" s="7"/>
      <c r="G878" s="7"/>
      <c r="H878" s="7"/>
      <c r="I878" s="7"/>
      <c r="J878" s="7"/>
      <c r="K878" s="7"/>
      <c r="L878" s="7"/>
      <c r="M878" s="7"/>
      <c r="N878" s="7"/>
      <c r="O878" s="87"/>
      <c r="P878" s="7"/>
      <c r="Q878" s="7"/>
      <c r="R878" s="7"/>
      <c r="S878" s="7"/>
      <c r="T878" s="7"/>
      <c r="U878" s="7"/>
      <c r="V878" s="7"/>
      <c r="W878" s="7"/>
      <c r="X878" s="7"/>
      <c r="Y878" s="7"/>
      <c r="Z878" s="7"/>
      <c r="AA878" s="7"/>
      <c r="AB878" s="7"/>
      <c r="AC878" s="7"/>
      <c r="AD878" s="7"/>
    </row>
    <row r="879" spans="1:30" s="4" customFormat="1">
      <c r="A879" s="7"/>
      <c r="B879" s="7"/>
      <c r="C879" s="7"/>
      <c r="D879" s="7"/>
      <c r="E879" s="7"/>
      <c r="F879" s="7"/>
      <c r="G879" s="7"/>
      <c r="H879" s="7"/>
      <c r="I879" s="7"/>
      <c r="J879" s="7"/>
      <c r="K879" s="7"/>
      <c r="L879" s="7"/>
      <c r="M879" s="7"/>
      <c r="N879" s="7"/>
      <c r="O879" s="87"/>
      <c r="P879" s="7"/>
      <c r="Q879" s="7"/>
      <c r="R879" s="7"/>
      <c r="S879" s="7"/>
      <c r="T879" s="7"/>
      <c r="U879" s="7"/>
      <c r="V879" s="7"/>
      <c r="W879" s="7"/>
      <c r="X879" s="7"/>
      <c r="Y879" s="7"/>
      <c r="Z879" s="7"/>
      <c r="AA879" s="7"/>
      <c r="AB879" s="7"/>
      <c r="AC879" s="7"/>
      <c r="AD879" s="7"/>
    </row>
    <row r="880" spans="1:30" s="4" customFormat="1">
      <c r="A880" s="7"/>
      <c r="B880" s="7"/>
      <c r="C880" s="7"/>
      <c r="D880" s="7"/>
      <c r="E880" s="7"/>
      <c r="F880" s="7"/>
      <c r="G880" s="7"/>
      <c r="H880" s="7"/>
      <c r="I880" s="7"/>
      <c r="J880" s="7"/>
      <c r="K880" s="7"/>
      <c r="L880" s="7"/>
      <c r="M880" s="7"/>
      <c r="N880" s="7"/>
      <c r="O880" s="87"/>
      <c r="P880" s="7"/>
      <c r="Q880" s="7"/>
      <c r="R880" s="7"/>
      <c r="S880" s="7"/>
      <c r="T880" s="7"/>
      <c r="U880" s="7"/>
      <c r="V880" s="7"/>
      <c r="W880" s="7"/>
      <c r="X880" s="7"/>
      <c r="Y880" s="7"/>
      <c r="Z880" s="7"/>
      <c r="AA880" s="7"/>
      <c r="AB880" s="7"/>
      <c r="AC880" s="7"/>
      <c r="AD880" s="7"/>
    </row>
    <row r="881" spans="1:30" s="4" customFormat="1">
      <c r="A881" s="7"/>
      <c r="B881" s="7"/>
      <c r="C881" s="7"/>
      <c r="D881" s="7"/>
      <c r="E881" s="7"/>
      <c r="F881" s="7"/>
      <c r="G881" s="7"/>
      <c r="H881" s="7"/>
      <c r="I881" s="7"/>
      <c r="J881" s="7"/>
      <c r="K881" s="7"/>
      <c r="L881" s="7"/>
      <c r="M881" s="7"/>
      <c r="N881" s="7"/>
      <c r="O881" s="87"/>
      <c r="P881" s="7"/>
      <c r="Q881" s="7"/>
      <c r="R881" s="7"/>
      <c r="S881" s="7"/>
      <c r="T881" s="7"/>
      <c r="U881" s="7"/>
      <c r="V881" s="7"/>
      <c r="W881" s="7"/>
      <c r="X881" s="7"/>
      <c r="Y881" s="7"/>
      <c r="Z881" s="7"/>
      <c r="AA881" s="7"/>
      <c r="AB881" s="7"/>
      <c r="AC881" s="7"/>
      <c r="AD881" s="7"/>
    </row>
    <row r="882" spans="1:30" s="4" customFormat="1">
      <c r="A882" s="7"/>
      <c r="B882" s="7"/>
      <c r="C882" s="7"/>
      <c r="D882" s="7"/>
      <c r="E882" s="7"/>
      <c r="F882" s="7"/>
      <c r="G882" s="7"/>
      <c r="H882" s="7"/>
      <c r="I882" s="7"/>
      <c r="J882" s="7"/>
      <c r="K882" s="7"/>
      <c r="L882" s="7"/>
      <c r="M882" s="7"/>
      <c r="N882" s="7"/>
      <c r="O882" s="87"/>
      <c r="P882" s="7"/>
      <c r="Q882" s="7"/>
      <c r="R882" s="7"/>
      <c r="S882" s="7"/>
      <c r="T882" s="7"/>
      <c r="U882" s="7"/>
      <c r="V882" s="7"/>
      <c r="W882" s="7"/>
      <c r="X882" s="7"/>
      <c r="Y882" s="7"/>
      <c r="Z882" s="7"/>
      <c r="AA882" s="7"/>
      <c r="AB882" s="7"/>
      <c r="AC882" s="7"/>
      <c r="AD882" s="7"/>
    </row>
    <row r="883" spans="1:30" s="4" customFormat="1">
      <c r="A883" s="7"/>
      <c r="B883" s="7"/>
      <c r="C883" s="7"/>
      <c r="D883" s="7"/>
      <c r="E883" s="7"/>
      <c r="F883" s="7"/>
      <c r="G883" s="7"/>
      <c r="H883" s="7"/>
      <c r="I883" s="7"/>
      <c r="J883" s="7"/>
      <c r="K883" s="7"/>
      <c r="L883" s="7"/>
      <c r="M883" s="7"/>
      <c r="N883" s="7"/>
      <c r="O883" s="87"/>
      <c r="P883" s="7"/>
      <c r="Q883" s="7"/>
      <c r="R883" s="7"/>
      <c r="S883" s="7"/>
      <c r="T883" s="7"/>
      <c r="U883" s="7"/>
      <c r="V883" s="7"/>
      <c r="W883" s="7"/>
      <c r="X883" s="7"/>
      <c r="Y883" s="7"/>
      <c r="Z883" s="7"/>
      <c r="AA883" s="7"/>
      <c r="AB883" s="7"/>
      <c r="AC883" s="7"/>
      <c r="AD883" s="7"/>
    </row>
    <row r="884" spans="1:30" s="4" customFormat="1">
      <c r="A884" s="7"/>
      <c r="B884" s="7"/>
      <c r="C884" s="7"/>
      <c r="D884" s="7"/>
      <c r="E884" s="7"/>
      <c r="F884" s="7"/>
      <c r="G884" s="7"/>
      <c r="H884" s="7"/>
      <c r="I884" s="7"/>
      <c r="J884" s="7"/>
      <c r="K884" s="7"/>
      <c r="L884" s="7"/>
      <c r="M884" s="7"/>
      <c r="N884" s="7"/>
      <c r="O884" s="87"/>
      <c r="P884" s="7"/>
      <c r="Q884" s="7"/>
      <c r="R884" s="7"/>
      <c r="S884" s="7"/>
      <c r="T884" s="7"/>
      <c r="U884" s="7"/>
      <c r="V884" s="7"/>
      <c r="W884" s="7"/>
      <c r="X884" s="7"/>
      <c r="Y884" s="7"/>
      <c r="Z884" s="7"/>
      <c r="AA884" s="7"/>
      <c r="AB884" s="7"/>
      <c r="AC884" s="7"/>
      <c r="AD884" s="7"/>
    </row>
    <row r="885" spans="1:30" s="4" customFormat="1">
      <c r="A885" s="7"/>
      <c r="B885" s="7"/>
      <c r="C885" s="7"/>
      <c r="D885" s="7"/>
      <c r="E885" s="7"/>
      <c r="F885" s="7"/>
      <c r="G885" s="7"/>
      <c r="H885" s="7"/>
      <c r="I885" s="7"/>
      <c r="J885" s="7"/>
      <c r="K885" s="7"/>
      <c r="L885" s="7"/>
      <c r="M885" s="7"/>
      <c r="N885" s="7"/>
      <c r="O885" s="87"/>
      <c r="P885" s="7"/>
      <c r="Q885" s="7"/>
      <c r="R885" s="7"/>
      <c r="S885" s="7"/>
      <c r="T885" s="7"/>
      <c r="U885" s="7"/>
      <c r="V885" s="7"/>
      <c r="W885" s="7"/>
      <c r="X885" s="7"/>
      <c r="Y885" s="7"/>
      <c r="Z885" s="7"/>
      <c r="AA885" s="7"/>
      <c r="AB885" s="7"/>
      <c r="AC885" s="7"/>
      <c r="AD885" s="7"/>
    </row>
    <row r="886" spans="1:30" s="4" customFormat="1">
      <c r="A886" s="7"/>
      <c r="B886" s="7"/>
      <c r="C886" s="7"/>
      <c r="D886" s="7"/>
      <c r="E886" s="7"/>
      <c r="F886" s="7"/>
      <c r="G886" s="7"/>
      <c r="H886" s="7"/>
      <c r="I886" s="7"/>
      <c r="J886" s="7"/>
      <c r="K886" s="7"/>
      <c r="L886" s="7"/>
      <c r="M886" s="7"/>
      <c r="N886" s="7"/>
      <c r="O886" s="87"/>
      <c r="P886" s="7"/>
      <c r="Q886" s="7"/>
      <c r="R886" s="7"/>
      <c r="S886" s="7"/>
      <c r="T886" s="7"/>
      <c r="U886" s="7"/>
      <c r="V886" s="7"/>
      <c r="W886" s="7"/>
      <c r="X886" s="7"/>
      <c r="Y886" s="7"/>
      <c r="Z886" s="7"/>
      <c r="AA886" s="7"/>
      <c r="AB886" s="7"/>
      <c r="AC886" s="7"/>
      <c r="AD886" s="7"/>
    </row>
    <row r="887" spans="1:30" s="4" customFormat="1">
      <c r="A887" s="7"/>
      <c r="B887" s="7"/>
      <c r="C887" s="7"/>
      <c r="D887" s="7"/>
      <c r="E887" s="7"/>
      <c r="F887" s="7"/>
      <c r="G887" s="7"/>
      <c r="H887" s="7"/>
      <c r="I887" s="7"/>
      <c r="J887" s="7"/>
      <c r="K887" s="7"/>
      <c r="L887" s="7"/>
      <c r="M887" s="7"/>
      <c r="N887" s="7"/>
      <c r="O887" s="87"/>
      <c r="P887" s="7"/>
      <c r="Q887" s="7"/>
      <c r="R887" s="7"/>
      <c r="S887" s="7"/>
      <c r="T887" s="7"/>
      <c r="U887" s="7"/>
      <c r="V887" s="7"/>
      <c r="W887" s="7"/>
      <c r="X887" s="7"/>
      <c r="Y887" s="7"/>
      <c r="Z887" s="7"/>
      <c r="AA887" s="7"/>
      <c r="AB887" s="7"/>
      <c r="AC887" s="7"/>
      <c r="AD887" s="7"/>
    </row>
    <row r="888" spans="1:30" s="4" customFormat="1">
      <c r="A888" s="7"/>
      <c r="B888" s="7"/>
      <c r="C888" s="7"/>
      <c r="D888" s="7"/>
      <c r="E888" s="7"/>
      <c r="F888" s="7"/>
      <c r="G888" s="7"/>
      <c r="H888" s="7"/>
      <c r="I888" s="7"/>
      <c r="J888" s="7"/>
      <c r="K888" s="7"/>
      <c r="L888" s="7"/>
      <c r="M888" s="7"/>
      <c r="N888" s="7"/>
      <c r="O888" s="87"/>
      <c r="P888" s="7"/>
      <c r="Q888" s="7"/>
      <c r="R888" s="7"/>
      <c r="S888" s="7"/>
      <c r="T888" s="7"/>
      <c r="U888" s="7"/>
      <c r="V888" s="7"/>
      <c r="W888" s="7"/>
      <c r="X888" s="7"/>
      <c r="Y888" s="7"/>
      <c r="Z888" s="7"/>
      <c r="AA888" s="7"/>
      <c r="AB888" s="7"/>
      <c r="AC888" s="7"/>
      <c r="AD888" s="7"/>
    </row>
    <row r="889" spans="1:30" s="4" customFormat="1">
      <c r="A889" s="7"/>
      <c r="B889" s="7"/>
      <c r="C889" s="7"/>
      <c r="D889" s="7"/>
      <c r="E889" s="7"/>
      <c r="F889" s="7"/>
      <c r="G889" s="7"/>
      <c r="H889" s="7"/>
      <c r="I889" s="7"/>
      <c r="J889" s="7"/>
      <c r="K889" s="7"/>
      <c r="L889" s="7"/>
      <c r="M889" s="7"/>
      <c r="N889" s="7"/>
      <c r="O889" s="87"/>
      <c r="P889" s="7"/>
      <c r="Q889" s="7"/>
      <c r="R889" s="7"/>
      <c r="S889" s="7"/>
      <c r="T889" s="7"/>
      <c r="U889" s="7"/>
      <c r="V889" s="7"/>
      <c r="W889" s="7"/>
      <c r="X889" s="7"/>
      <c r="Y889" s="7"/>
      <c r="Z889" s="7"/>
      <c r="AA889" s="7"/>
      <c r="AB889" s="7"/>
      <c r="AC889" s="7"/>
      <c r="AD889" s="7"/>
    </row>
    <row r="890" spans="1:30" s="4" customFormat="1">
      <c r="A890" s="7"/>
      <c r="B890" s="7"/>
      <c r="C890" s="7"/>
      <c r="D890" s="7"/>
      <c r="E890" s="7"/>
      <c r="F890" s="7"/>
      <c r="G890" s="7"/>
      <c r="H890" s="7"/>
      <c r="I890" s="7"/>
      <c r="J890" s="7"/>
      <c r="K890" s="7"/>
      <c r="L890" s="7"/>
      <c r="M890" s="7"/>
      <c r="N890" s="7"/>
      <c r="O890" s="87"/>
      <c r="P890" s="7"/>
      <c r="Q890" s="7"/>
      <c r="R890" s="7"/>
      <c r="S890" s="7"/>
      <c r="T890" s="7"/>
      <c r="U890" s="7"/>
      <c r="V890" s="7"/>
      <c r="W890" s="7"/>
      <c r="X890" s="7"/>
      <c r="Y890" s="7"/>
      <c r="Z890" s="7"/>
      <c r="AA890" s="7"/>
      <c r="AB890" s="7"/>
      <c r="AC890" s="7"/>
      <c r="AD890" s="7"/>
    </row>
    <row r="891" spans="1:30" s="4" customFormat="1">
      <c r="A891" s="7"/>
      <c r="B891" s="7"/>
      <c r="C891" s="7"/>
      <c r="D891" s="7"/>
      <c r="E891" s="7"/>
      <c r="F891" s="7"/>
      <c r="G891" s="7"/>
      <c r="H891" s="7"/>
      <c r="I891" s="7"/>
      <c r="J891" s="7"/>
      <c r="K891" s="7"/>
      <c r="L891" s="7"/>
      <c r="M891" s="7"/>
      <c r="N891" s="7"/>
      <c r="O891" s="87"/>
      <c r="P891" s="7"/>
      <c r="Q891" s="7"/>
      <c r="R891" s="7"/>
      <c r="S891" s="7"/>
      <c r="T891" s="7"/>
      <c r="U891" s="7"/>
      <c r="V891" s="7"/>
      <c r="W891" s="7"/>
      <c r="X891" s="7"/>
      <c r="Y891" s="7"/>
      <c r="Z891" s="7"/>
      <c r="AA891" s="7"/>
      <c r="AB891" s="7"/>
      <c r="AC891" s="7"/>
      <c r="AD891" s="7"/>
    </row>
    <row r="892" spans="1:30" s="4" customFormat="1">
      <c r="A892" s="7"/>
      <c r="B892" s="7"/>
      <c r="C892" s="7"/>
      <c r="D892" s="7"/>
      <c r="E892" s="7"/>
      <c r="F892" s="7"/>
      <c r="G892" s="7"/>
      <c r="H892" s="7"/>
      <c r="I892" s="7"/>
      <c r="J892" s="7"/>
      <c r="K892" s="7"/>
      <c r="L892" s="7"/>
      <c r="M892" s="7"/>
      <c r="N892" s="7"/>
      <c r="O892" s="87"/>
      <c r="P892" s="7"/>
      <c r="Q892" s="7"/>
      <c r="R892" s="7"/>
      <c r="S892" s="7"/>
      <c r="T892" s="7"/>
      <c r="U892" s="7"/>
      <c r="V892" s="7"/>
      <c r="W892" s="7"/>
      <c r="X892" s="7"/>
      <c r="Y892" s="7"/>
      <c r="Z892" s="7"/>
      <c r="AA892" s="7"/>
      <c r="AB892" s="7"/>
      <c r="AC892" s="7"/>
      <c r="AD892" s="7"/>
    </row>
    <row r="893" spans="1:30" s="4" customFormat="1">
      <c r="A893" s="7"/>
      <c r="B893" s="7"/>
      <c r="C893" s="7"/>
      <c r="D893" s="7"/>
      <c r="E893" s="7"/>
      <c r="F893" s="7"/>
      <c r="G893" s="7"/>
      <c r="H893" s="7"/>
      <c r="I893" s="7"/>
      <c r="J893" s="7"/>
      <c r="K893" s="7"/>
      <c r="L893" s="7"/>
      <c r="M893" s="7"/>
      <c r="N893" s="7"/>
      <c r="O893" s="87"/>
      <c r="P893" s="7"/>
      <c r="Q893" s="7"/>
      <c r="R893" s="7"/>
      <c r="S893" s="7"/>
      <c r="T893" s="7"/>
      <c r="U893" s="7"/>
      <c r="V893" s="7"/>
      <c r="W893" s="7"/>
      <c r="X893" s="7"/>
      <c r="Y893" s="7"/>
      <c r="Z893" s="7"/>
      <c r="AA893" s="7"/>
      <c r="AB893" s="7"/>
      <c r="AC893" s="7"/>
      <c r="AD893" s="7"/>
    </row>
    <row r="894" spans="1:30" s="4" customFormat="1">
      <c r="A894" s="7"/>
      <c r="B894" s="7"/>
      <c r="C894" s="7"/>
      <c r="D894" s="7"/>
      <c r="E894" s="7"/>
      <c r="F894" s="7"/>
      <c r="G894" s="7"/>
      <c r="H894" s="7"/>
      <c r="I894" s="7"/>
      <c r="J894" s="7"/>
      <c r="K894" s="7"/>
      <c r="L894" s="7"/>
      <c r="M894" s="7"/>
      <c r="N894" s="7"/>
      <c r="O894" s="87"/>
      <c r="P894" s="7"/>
      <c r="Q894" s="7"/>
      <c r="R894" s="7"/>
      <c r="S894" s="7"/>
      <c r="T894" s="7"/>
      <c r="U894" s="7"/>
      <c r="V894" s="7"/>
      <c r="W894" s="7"/>
      <c r="X894" s="7"/>
      <c r="Y894" s="7"/>
      <c r="Z894" s="7"/>
      <c r="AA894" s="7"/>
      <c r="AB894" s="7"/>
      <c r="AC894" s="7"/>
      <c r="AD894" s="7"/>
    </row>
    <row r="895" spans="1:30" s="4" customFormat="1">
      <c r="A895" s="7"/>
      <c r="B895" s="7"/>
      <c r="C895" s="7"/>
      <c r="D895" s="7"/>
      <c r="E895" s="7"/>
      <c r="F895" s="7"/>
      <c r="G895" s="7"/>
      <c r="H895" s="7"/>
      <c r="I895" s="7"/>
      <c r="J895" s="7"/>
      <c r="K895" s="7"/>
      <c r="L895" s="7"/>
      <c r="M895" s="7"/>
      <c r="N895" s="7"/>
      <c r="O895" s="87"/>
      <c r="P895" s="7"/>
      <c r="Q895" s="7"/>
      <c r="R895" s="7"/>
      <c r="S895" s="7"/>
      <c r="T895" s="7"/>
      <c r="U895" s="7"/>
      <c r="V895" s="7"/>
      <c r="W895" s="7"/>
      <c r="X895" s="7"/>
      <c r="Y895" s="7"/>
      <c r="Z895" s="7"/>
      <c r="AA895" s="7"/>
      <c r="AB895" s="7"/>
      <c r="AC895" s="7"/>
      <c r="AD895" s="7"/>
    </row>
    <row r="896" spans="1:30" s="4" customFormat="1">
      <c r="A896" s="7"/>
      <c r="B896" s="7"/>
      <c r="C896" s="7"/>
      <c r="D896" s="7"/>
      <c r="E896" s="7"/>
      <c r="F896" s="7"/>
      <c r="G896" s="7"/>
      <c r="H896" s="7"/>
      <c r="I896" s="7"/>
      <c r="J896" s="7"/>
      <c r="K896" s="7"/>
      <c r="L896" s="7"/>
      <c r="M896" s="7"/>
      <c r="N896" s="7"/>
      <c r="O896" s="87"/>
      <c r="P896" s="7"/>
      <c r="Q896" s="7"/>
      <c r="R896" s="7"/>
      <c r="S896" s="7"/>
      <c r="T896" s="7"/>
      <c r="U896" s="7"/>
      <c r="V896" s="7"/>
      <c r="W896" s="7"/>
      <c r="X896" s="7"/>
      <c r="Y896" s="7"/>
      <c r="Z896" s="7"/>
      <c r="AA896" s="7"/>
      <c r="AB896" s="7"/>
      <c r="AC896" s="7"/>
      <c r="AD896" s="7"/>
    </row>
    <row r="897" spans="1:30" s="4" customFormat="1">
      <c r="A897" s="7"/>
      <c r="B897" s="7"/>
      <c r="C897" s="7"/>
      <c r="D897" s="7"/>
      <c r="E897" s="7"/>
      <c r="F897" s="7"/>
      <c r="G897" s="7"/>
      <c r="H897" s="7"/>
      <c r="I897" s="7"/>
      <c r="J897" s="7"/>
      <c r="K897" s="7"/>
      <c r="L897" s="7"/>
      <c r="M897" s="7"/>
      <c r="N897" s="7"/>
      <c r="O897" s="87"/>
      <c r="P897" s="7"/>
      <c r="Q897" s="7"/>
      <c r="R897" s="7"/>
      <c r="S897" s="7"/>
      <c r="T897" s="7"/>
      <c r="U897" s="7"/>
      <c r="V897" s="7"/>
      <c r="W897" s="7"/>
      <c r="X897" s="7"/>
      <c r="Y897" s="7"/>
      <c r="Z897" s="7"/>
      <c r="AA897" s="7"/>
      <c r="AB897" s="7"/>
      <c r="AC897" s="7"/>
      <c r="AD897" s="7"/>
    </row>
    <row r="898" spans="1:30" s="4" customFormat="1">
      <c r="A898" s="7"/>
      <c r="B898" s="7"/>
      <c r="C898" s="7"/>
      <c r="D898" s="7"/>
      <c r="E898" s="7"/>
      <c r="F898" s="7"/>
      <c r="G898" s="7"/>
      <c r="H898" s="7"/>
      <c r="I898" s="7"/>
      <c r="J898" s="7"/>
      <c r="K898" s="7"/>
      <c r="L898" s="7"/>
      <c r="M898" s="7"/>
      <c r="N898" s="7"/>
      <c r="O898" s="87"/>
      <c r="P898" s="7"/>
      <c r="Q898" s="7"/>
      <c r="R898" s="7"/>
      <c r="S898" s="7"/>
      <c r="T898" s="7"/>
      <c r="U898" s="7"/>
      <c r="V898" s="7"/>
      <c r="W898" s="7"/>
      <c r="X898" s="7"/>
      <c r="Y898" s="7"/>
      <c r="Z898" s="7"/>
      <c r="AA898" s="7"/>
      <c r="AB898" s="7"/>
      <c r="AC898" s="7"/>
      <c r="AD898" s="7"/>
    </row>
    <row r="899" spans="1:30" s="4" customFormat="1">
      <c r="A899" s="7"/>
      <c r="B899" s="7"/>
      <c r="C899" s="7"/>
      <c r="D899" s="7"/>
      <c r="E899" s="7"/>
      <c r="F899" s="7"/>
      <c r="G899" s="7"/>
      <c r="H899" s="7"/>
      <c r="I899" s="7"/>
      <c r="J899" s="7"/>
      <c r="K899" s="7"/>
      <c r="L899" s="7"/>
      <c r="M899" s="7"/>
      <c r="N899" s="7"/>
      <c r="O899" s="87"/>
      <c r="P899" s="7"/>
      <c r="Q899" s="7"/>
      <c r="R899" s="7"/>
      <c r="S899" s="7"/>
      <c r="T899" s="7"/>
      <c r="U899" s="7"/>
      <c r="V899" s="7"/>
      <c r="W899" s="7"/>
      <c r="X899" s="7"/>
      <c r="Y899" s="7"/>
      <c r="Z899" s="7"/>
      <c r="AA899" s="7"/>
      <c r="AB899" s="7"/>
      <c r="AC899" s="7"/>
      <c r="AD899" s="7"/>
    </row>
    <row r="900" spans="1:30" s="4" customFormat="1">
      <c r="A900" s="7"/>
      <c r="B900" s="7"/>
      <c r="C900" s="7"/>
      <c r="D900" s="7"/>
      <c r="E900" s="7"/>
      <c r="F900" s="7"/>
      <c r="G900" s="7"/>
      <c r="H900" s="7"/>
      <c r="I900" s="7"/>
      <c r="J900" s="7"/>
      <c r="K900" s="7"/>
      <c r="L900" s="7"/>
      <c r="M900" s="7"/>
      <c r="N900" s="7"/>
      <c r="O900" s="87"/>
      <c r="P900" s="7"/>
      <c r="Q900" s="7"/>
      <c r="R900" s="7"/>
      <c r="S900" s="7"/>
      <c r="T900" s="7"/>
      <c r="U900" s="7"/>
      <c r="V900" s="7"/>
      <c r="W900" s="7"/>
      <c r="X900" s="7"/>
      <c r="Y900" s="7"/>
      <c r="Z900" s="7"/>
      <c r="AA900" s="7"/>
      <c r="AB900" s="7"/>
      <c r="AC900" s="7"/>
      <c r="AD900" s="7"/>
    </row>
    <row r="901" spans="1:30" s="4" customFormat="1">
      <c r="A901" s="7"/>
      <c r="B901" s="7"/>
      <c r="C901" s="7"/>
      <c r="D901" s="7"/>
      <c r="E901" s="7"/>
      <c r="F901" s="7"/>
      <c r="G901" s="7"/>
      <c r="H901" s="7"/>
      <c r="I901" s="7"/>
      <c r="J901" s="7"/>
      <c r="K901" s="7"/>
      <c r="L901" s="7"/>
      <c r="M901" s="7"/>
      <c r="N901" s="7"/>
      <c r="O901" s="87"/>
      <c r="P901" s="7"/>
      <c r="Q901" s="7"/>
      <c r="R901" s="7"/>
      <c r="S901" s="7"/>
      <c r="T901" s="7"/>
      <c r="U901" s="7"/>
      <c r="V901" s="7"/>
      <c r="W901" s="7"/>
      <c r="X901" s="7"/>
      <c r="Y901" s="7"/>
      <c r="Z901" s="7"/>
      <c r="AA901" s="7"/>
      <c r="AB901" s="7"/>
      <c r="AC901" s="7"/>
      <c r="AD901" s="7"/>
    </row>
    <row r="902" spans="1:30" s="4" customFormat="1">
      <c r="A902" s="7"/>
      <c r="B902" s="7"/>
      <c r="C902" s="7"/>
      <c r="D902" s="7"/>
      <c r="E902" s="7"/>
      <c r="F902" s="7"/>
      <c r="G902" s="7"/>
      <c r="H902" s="7"/>
      <c r="I902" s="7"/>
      <c r="J902" s="7"/>
      <c r="K902" s="7"/>
      <c r="L902" s="7"/>
      <c r="M902" s="7"/>
      <c r="N902" s="7"/>
      <c r="O902" s="87"/>
      <c r="P902" s="7"/>
      <c r="Q902" s="7"/>
      <c r="R902" s="7"/>
      <c r="S902" s="7"/>
      <c r="T902" s="7"/>
      <c r="U902" s="7"/>
      <c r="V902" s="7"/>
      <c r="W902" s="7"/>
      <c r="X902" s="7"/>
      <c r="Y902" s="7"/>
      <c r="Z902" s="7"/>
      <c r="AA902" s="7"/>
      <c r="AB902" s="7"/>
      <c r="AC902" s="7"/>
      <c r="AD902" s="7"/>
    </row>
    <row r="903" spans="1:30" s="4" customFormat="1">
      <c r="A903" s="7"/>
      <c r="B903" s="7"/>
      <c r="C903" s="7"/>
      <c r="D903" s="7"/>
      <c r="E903" s="7"/>
      <c r="F903" s="7"/>
      <c r="G903" s="7"/>
      <c r="H903" s="7"/>
      <c r="I903" s="7"/>
      <c r="J903" s="7"/>
      <c r="K903" s="7"/>
      <c r="L903" s="7"/>
      <c r="M903" s="7"/>
      <c r="N903" s="7"/>
      <c r="O903" s="87"/>
      <c r="P903" s="7"/>
      <c r="Q903" s="7"/>
      <c r="R903" s="7"/>
      <c r="S903" s="7"/>
      <c r="T903" s="7"/>
      <c r="U903" s="7"/>
      <c r="V903" s="7"/>
      <c r="W903" s="7"/>
      <c r="X903" s="7"/>
      <c r="Y903" s="7"/>
      <c r="Z903" s="7"/>
      <c r="AA903" s="7"/>
      <c r="AB903" s="7"/>
      <c r="AC903" s="7"/>
      <c r="AD903" s="7"/>
    </row>
    <row r="904" spans="1:30" s="4" customFormat="1">
      <c r="A904" s="7"/>
      <c r="B904" s="7"/>
      <c r="C904" s="7"/>
      <c r="D904" s="7"/>
      <c r="E904" s="7"/>
      <c r="F904" s="7"/>
      <c r="G904" s="7"/>
      <c r="H904" s="7"/>
      <c r="I904" s="7"/>
      <c r="J904" s="7"/>
      <c r="K904" s="7"/>
      <c r="L904" s="7"/>
      <c r="M904" s="7"/>
      <c r="N904" s="7"/>
      <c r="O904" s="87"/>
      <c r="P904" s="7"/>
      <c r="Q904" s="7"/>
      <c r="R904" s="7"/>
      <c r="S904" s="7"/>
      <c r="T904" s="7"/>
      <c r="U904" s="7"/>
      <c r="V904" s="7"/>
      <c r="W904" s="7"/>
      <c r="X904" s="7"/>
      <c r="Y904" s="7"/>
      <c r="Z904" s="7"/>
      <c r="AA904" s="7"/>
      <c r="AB904" s="7"/>
      <c r="AC904" s="7"/>
      <c r="AD904" s="7"/>
    </row>
    <row r="905" spans="1:30" s="4" customFormat="1">
      <c r="A905" s="7"/>
      <c r="B905" s="7"/>
      <c r="C905" s="7"/>
      <c r="D905" s="7"/>
      <c r="E905" s="7"/>
      <c r="F905" s="7"/>
      <c r="G905" s="7"/>
      <c r="H905" s="7"/>
      <c r="I905" s="7"/>
      <c r="J905" s="7"/>
      <c r="K905" s="7"/>
      <c r="L905" s="7"/>
      <c r="M905" s="7"/>
      <c r="N905" s="7"/>
      <c r="O905" s="87"/>
      <c r="P905" s="7"/>
      <c r="Q905" s="7"/>
      <c r="R905" s="7"/>
      <c r="S905" s="7"/>
      <c r="T905" s="7"/>
      <c r="U905" s="7"/>
      <c r="V905" s="7"/>
      <c r="W905" s="7"/>
      <c r="X905" s="7"/>
      <c r="Y905" s="7"/>
      <c r="Z905" s="7"/>
      <c r="AA905" s="7"/>
      <c r="AB905" s="7"/>
      <c r="AC905" s="7"/>
      <c r="AD905" s="7"/>
    </row>
    <row r="906" spans="1:30" s="4" customFormat="1">
      <c r="A906" s="7"/>
      <c r="B906" s="7"/>
      <c r="C906" s="7"/>
      <c r="D906" s="7"/>
      <c r="E906" s="7"/>
      <c r="F906" s="7"/>
      <c r="G906" s="7"/>
      <c r="H906" s="7"/>
      <c r="I906" s="7"/>
      <c r="J906" s="7"/>
      <c r="K906" s="7"/>
      <c r="L906" s="7"/>
      <c r="M906" s="7"/>
      <c r="N906" s="7"/>
      <c r="O906" s="87"/>
      <c r="P906" s="7"/>
      <c r="Q906" s="7"/>
      <c r="R906" s="7"/>
      <c r="S906" s="7"/>
      <c r="T906" s="7"/>
      <c r="U906" s="7"/>
      <c r="V906" s="7"/>
      <c r="W906" s="7"/>
      <c r="X906" s="7"/>
      <c r="Y906" s="7"/>
      <c r="Z906" s="7"/>
      <c r="AA906" s="7"/>
      <c r="AB906" s="7"/>
      <c r="AC906" s="7"/>
      <c r="AD906" s="7"/>
    </row>
    <row r="907" spans="1:30" s="4" customFormat="1">
      <c r="A907" s="7"/>
      <c r="B907" s="7"/>
      <c r="C907" s="7"/>
      <c r="D907" s="7"/>
      <c r="E907" s="7"/>
      <c r="F907" s="7"/>
      <c r="G907" s="7"/>
      <c r="H907" s="7"/>
      <c r="I907" s="7"/>
      <c r="J907" s="7"/>
      <c r="K907" s="7"/>
      <c r="L907" s="7"/>
      <c r="M907" s="7"/>
      <c r="N907" s="7"/>
      <c r="O907" s="87"/>
      <c r="P907" s="7"/>
      <c r="Q907" s="7"/>
      <c r="R907" s="7"/>
      <c r="S907" s="7"/>
      <c r="T907" s="7"/>
      <c r="U907" s="7"/>
      <c r="V907" s="7"/>
      <c r="W907" s="7"/>
      <c r="X907" s="7"/>
      <c r="Y907" s="7"/>
      <c r="Z907" s="7"/>
      <c r="AA907" s="7"/>
      <c r="AB907" s="7"/>
      <c r="AC907" s="7"/>
      <c r="AD907" s="7"/>
    </row>
    <row r="908" spans="1:30" s="4" customFormat="1">
      <c r="A908" s="7"/>
      <c r="B908" s="7"/>
      <c r="C908" s="7"/>
      <c r="D908" s="7"/>
      <c r="E908" s="7"/>
      <c r="F908" s="7"/>
      <c r="G908" s="7"/>
      <c r="H908" s="7"/>
      <c r="I908" s="7"/>
      <c r="J908" s="7"/>
      <c r="K908" s="7"/>
      <c r="L908" s="7"/>
      <c r="M908" s="7"/>
      <c r="N908" s="7"/>
      <c r="O908" s="87"/>
      <c r="P908" s="7"/>
      <c r="Q908" s="7"/>
      <c r="R908" s="7"/>
      <c r="S908" s="7"/>
      <c r="T908" s="7"/>
      <c r="U908" s="7"/>
      <c r="V908" s="7"/>
      <c r="W908" s="7"/>
      <c r="X908" s="7"/>
      <c r="Y908" s="7"/>
      <c r="Z908" s="7"/>
      <c r="AA908" s="7"/>
      <c r="AB908" s="7"/>
      <c r="AC908" s="7"/>
      <c r="AD908" s="7"/>
    </row>
    <row r="909" spans="1:30" s="4" customFormat="1">
      <c r="A909" s="7"/>
      <c r="B909" s="7"/>
      <c r="C909" s="7"/>
      <c r="D909" s="7"/>
      <c r="E909" s="7"/>
      <c r="F909" s="7"/>
      <c r="G909" s="7"/>
      <c r="H909" s="7"/>
      <c r="I909" s="7"/>
      <c r="J909" s="7"/>
      <c r="K909" s="7"/>
      <c r="L909" s="7"/>
      <c r="M909" s="7"/>
      <c r="N909" s="7"/>
      <c r="O909" s="87"/>
      <c r="P909" s="7"/>
      <c r="Q909" s="7"/>
      <c r="R909" s="7"/>
      <c r="S909" s="7"/>
      <c r="T909" s="7"/>
      <c r="U909" s="7"/>
      <c r="V909" s="7"/>
      <c r="W909" s="7"/>
      <c r="X909" s="7"/>
      <c r="Y909" s="7"/>
      <c r="Z909" s="7"/>
      <c r="AA909" s="7"/>
      <c r="AB909" s="7"/>
      <c r="AC909" s="7"/>
      <c r="AD909" s="7"/>
    </row>
    <row r="910" spans="1:30" s="4" customFormat="1">
      <c r="A910" s="7"/>
      <c r="B910" s="7"/>
      <c r="C910" s="7"/>
      <c r="D910" s="7"/>
      <c r="E910" s="7"/>
      <c r="F910" s="7"/>
      <c r="G910" s="7"/>
      <c r="H910" s="7"/>
      <c r="I910" s="7"/>
      <c r="J910" s="7"/>
      <c r="K910" s="7"/>
      <c r="L910" s="7"/>
      <c r="M910" s="7"/>
      <c r="N910" s="7"/>
      <c r="O910" s="87"/>
      <c r="P910" s="7"/>
      <c r="Q910" s="7"/>
      <c r="R910" s="7"/>
      <c r="S910" s="7"/>
      <c r="T910" s="7"/>
      <c r="U910" s="7"/>
      <c r="V910" s="7"/>
      <c r="W910" s="7"/>
      <c r="X910" s="7"/>
      <c r="Y910" s="7"/>
      <c r="Z910" s="7"/>
      <c r="AA910" s="7"/>
      <c r="AB910" s="7"/>
      <c r="AC910" s="7"/>
      <c r="AD910" s="7"/>
    </row>
    <row r="911" spans="1:30" s="4" customFormat="1">
      <c r="A911" s="7"/>
      <c r="B911" s="7"/>
      <c r="C911" s="7"/>
      <c r="D911" s="7"/>
      <c r="E911" s="7"/>
      <c r="F911" s="7"/>
      <c r="G911" s="7"/>
      <c r="H911" s="7"/>
      <c r="I911" s="7"/>
      <c r="J911" s="7"/>
      <c r="K911" s="7"/>
      <c r="L911" s="7"/>
      <c r="M911" s="7"/>
      <c r="N911" s="7"/>
      <c r="O911" s="87"/>
      <c r="P911" s="7"/>
      <c r="Q911" s="7"/>
      <c r="R911" s="7"/>
      <c r="S911" s="7"/>
      <c r="T911" s="7"/>
      <c r="U911" s="7"/>
      <c r="V911" s="7"/>
      <c r="W911" s="7"/>
      <c r="X911" s="7"/>
      <c r="Y911" s="7"/>
      <c r="Z911" s="7"/>
      <c r="AA911" s="7"/>
      <c r="AB911" s="7"/>
      <c r="AC911" s="7"/>
      <c r="AD911" s="7"/>
    </row>
    <row r="912" spans="1:30" s="4" customFormat="1">
      <c r="A912" s="7"/>
      <c r="B912" s="7"/>
      <c r="C912" s="7"/>
      <c r="D912" s="7"/>
      <c r="E912" s="7"/>
      <c r="F912" s="7"/>
      <c r="G912" s="7"/>
      <c r="H912" s="7"/>
      <c r="I912" s="7"/>
      <c r="J912" s="7"/>
      <c r="K912" s="7"/>
      <c r="L912" s="7"/>
      <c r="M912" s="7"/>
      <c r="N912" s="7"/>
      <c r="O912" s="87"/>
      <c r="P912" s="7"/>
      <c r="Q912" s="7"/>
      <c r="R912" s="7"/>
      <c r="S912" s="7"/>
      <c r="T912" s="7"/>
      <c r="U912" s="7"/>
      <c r="V912" s="7"/>
      <c r="W912" s="7"/>
      <c r="X912" s="7"/>
      <c r="Y912" s="7"/>
      <c r="Z912" s="7"/>
      <c r="AA912" s="7"/>
      <c r="AB912" s="7"/>
      <c r="AC912" s="7"/>
      <c r="AD912" s="7"/>
    </row>
    <row r="913" spans="1:30" s="4" customFormat="1">
      <c r="A913" s="7"/>
      <c r="B913" s="7"/>
      <c r="C913" s="7"/>
      <c r="D913" s="7"/>
      <c r="E913" s="7"/>
      <c r="F913" s="7"/>
      <c r="G913" s="7"/>
      <c r="H913" s="7"/>
      <c r="I913" s="7"/>
      <c r="J913" s="7"/>
      <c r="K913" s="7"/>
      <c r="L913" s="7"/>
      <c r="M913" s="7"/>
      <c r="N913" s="7"/>
      <c r="O913" s="87"/>
      <c r="P913" s="7"/>
      <c r="Q913" s="7"/>
      <c r="R913" s="7"/>
      <c r="S913" s="7"/>
      <c r="T913" s="7"/>
      <c r="U913" s="7"/>
      <c r="V913" s="7"/>
      <c r="W913" s="7"/>
      <c r="X913" s="7"/>
      <c r="Y913" s="7"/>
      <c r="Z913" s="7"/>
      <c r="AA913" s="7"/>
      <c r="AB913" s="7"/>
      <c r="AC913" s="7"/>
      <c r="AD913" s="7"/>
    </row>
    <row r="914" spans="1:30" s="4" customFormat="1">
      <c r="A914" s="7"/>
      <c r="B914" s="7"/>
      <c r="C914" s="7"/>
      <c r="D914" s="7"/>
      <c r="E914" s="7"/>
      <c r="F914" s="7"/>
      <c r="G914" s="7"/>
      <c r="H914" s="7"/>
      <c r="I914" s="7"/>
      <c r="J914" s="7"/>
      <c r="K914" s="7"/>
      <c r="L914" s="7"/>
      <c r="M914" s="7"/>
      <c r="N914" s="7"/>
      <c r="O914" s="87"/>
      <c r="P914" s="7"/>
      <c r="Q914" s="7"/>
      <c r="R914" s="7"/>
      <c r="S914" s="7"/>
      <c r="T914" s="7"/>
      <c r="U914" s="7"/>
      <c r="V914" s="7"/>
      <c r="W914" s="7"/>
      <c r="X914" s="7"/>
      <c r="Y914" s="7"/>
      <c r="Z914" s="7"/>
      <c r="AA914" s="7"/>
      <c r="AB914" s="7"/>
      <c r="AC914" s="7"/>
      <c r="AD914" s="7"/>
    </row>
    <row r="915" spans="1:30">
      <c r="A915" s="7"/>
      <c r="B915" s="7"/>
      <c r="C915" s="7"/>
      <c r="D915" s="7"/>
      <c r="E915" s="7"/>
      <c r="F915" s="7"/>
      <c r="G915" s="7"/>
      <c r="H915" s="7"/>
      <c r="I915" s="7"/>
      <c r="J915" s="7"/>
      <c r="K915" s="7"/>
      <c r="L915" s="7"/>
      <c r="M915" s="7"/>
      <c r="N915" s="7"/>
      <c r="O915" s="87"/>
      <c r="P915" s="7"/>
      <c r="Q915" s="7"/>
      <c r="R915" s="7"/>
      <c r="S915" s="7"/>
      <c r="T915" s="7"/>
      <c r="U915" s="7"/>
      <c r="V915" s="7"/>
      <c r="W915" s="7"/>
      <c r="X915" s="7"/>
      <c r="Y915" s="7"/>
      <c r="Z915" s="7"/>
      <c r="AA915" s="7"/>
      <c r="AB915" s="7"/>
      <c r="AC915" s="7"/>
      <c r="AD915" s="7"/>
    </row>
    <row r="916" spans="1:30">
      <c r="A916" s="7"/>
      <c r="B916" s="7"/>
      <c r="C916" s="7"/>
      <c r="D916" s="7"/>
      <c r="E916" s="7"/>
      <c r="F916" s="7"/>
      <c r="G916" s="7"/>
      <c r="H916" s="7"/>
      <c r="I916" s="7"/>
      <c r="J916" s="7"/>
      <c r="K916" s="7"/>
      <c r="L916" s="7"/>
      <c r="M916" s="7"/>
      <c r="N916" s="7"/>
      <c r="O916" s="87"/>
      <c r="P916" s="7"/>
      <c r="Q916" s="7"/>
      <c r="R916" s="7"/>
      <c r="S916" s="7"/>
      <c r="T916" s="7"/>
      <c r="U916" s="7"/>
      <c r="V916" s="7"/>
      <c r="W916" s="7"/>
      <c r="X916" s="7"/>
      <c r="Y916" s="7"/>
      <c r="Z916" s="7"/>
      <c r="AA916" s="7"/>
      <c r="AB916" s="7"/>
      <c r="AC916" s="7"/>
      <c r="AD916" s="7"/>
    </row>
    <row r="917" spans="1:30">
      <c r="A917" s="7"/>
      <c r="B917" s="7"/>
      <c r="C917" s="7"/>
      <c r="D917" s="7"/>
      <c r="E917" s="7"/>
      <c r="F917" s="7"/>
      <c r="G917" s="7"/>
      <c r="H917" s="7"/>
      <c r="I917" s="7"/>
      <c r="J917" s="7"/>
      <c r="K917" s="7"/>
      <c r="L917" s="7"/>
      <c r="M917" s="7"/>
      <c r="N917" s="7"/>
      <c r="O917" s="87"/>
      <c r="P917" s="7"/>
      <c r="Q917" s="7"/>
      <c r="R917" s="7"/>
      <c r="S917" s="7"/>
      <c r="T917" s="7"/>
      <c r="U917" s="7"/>
      <c r="V917" s="7"/>
      <c r="W917" s="7"/>
      <c r="X917" s="7"/>
      <c r="Y917" s="7"/>
      <c r="Z917" s="7"/>
      <c r="AA917" s="7"/>
      <c r="AB917" s="7"/>
      <c r="AC917" s="7"/>
      <c r="AD917" s="7"/>
    </row>
    <row r="918" spans="1:30">
      <c r="A918" s="7"/>
      <c r="B918" s="7"/>
      <c r="C918" s="7"/>
      <c r="D918" s="7"/>
      <c r="E918" s="7"/>
      <c r="F918" s="7"/>
      <c r="G918" s="7"/>
      <c r="H918" s="7"/>
      <c r="I918" s="7"/>
      <c r="J918" s="7"/>
      <c r="K918" s="7"/>
      <c r="L918" s="7"/>
      <c r="M918" s="7"/>
      <c r="N918" s="7"/>
      <c r="O918" s="87"/>
      <c r="P918" s="7"/>
      <c r="Q918" s="7"/>
      <c r="R918" s="7"/>
      <c r="S918" s="7"/>
      <c r="T918" s="7"/>
      <c r="U918" s="7"/>
      <c r="V918" s="7"/>
      <c r="W918" s="7"/>
      <c r="X918" s="7"/>
      <c r="Y918" s="7"/>
      <c r="Z918" s="7"/>
      <c r="AA918" s="7"/>
      <c r="AB918" s="7"/>
      <c r="AC918" s="7"/>
      <c r="AD918" s="7"/>
    </row>
  </sheetData>
  <sheetProtection formatCells="0" formatColumns="0" formatRows="0" insertColumns="0" insertRows="0" insertHyperlinks="0" deleteColumns="0" deleteRows="0"/>
  <autoFilter ref="B13:M130" xr:uid="{00000000-0009-0000-0000-000004000000}"/>
  <customSheetViews>
    <customSheetView guid="{5167CA74-6B38-4C00-A4FB-101AA9850982}" scale="80" showAutoFilter="1" topLeftCell="A7">
      <rowBreaks count="1" manualBreakCount="1">
        <brk id="76" max="16383" man="1"/>
      </rowBreaks>
      <pageMargins left="0.7" right="0.7" top="0.75" bottom="0.75" header="0.3" footer="0.3"/>
      <pageSetup paperSize="9" scale="52" orientation="portrait" r:id="rId1"/>
      <autoFilter ref="B15:M132" xr:uid="{00000000-0000-0000-0000-000000000000}"/>
    </customSheetView>
    <customSheetView guid="{608F1F58-0C70-4BD6-A398-FFB57FE9431A}" scale="80" showAutoFilter="1">
      <selection activeCell="I69" sqref="I69"/>
      <rowBreaks count="1" manualBreakCount="1">
        <brk id="76" max="16383" man="1"/>
      </rowBreaks>
      <pageMargins left="0.7" right="0.7" top="0.75" bottom="0.75" header="0.3" footer="0.3"/>
      <pageSetup paperSize="9" scale="52" orientation="portrait" r:id="rId2"/>
      <autoFilter ref="B15:M132" xr:uid="{00000000-0000-0000-0000-000000000000}"/>
    </customSheetView>
    <customSheetView guid="{6FBC0F11-A326-4FC8-AA96-CA6BF44E0174}" scale="85" showAutoFilter="1" topLeftCell="D36">
      <selection activeCell="M47" sqref="M47"/>
      <rowBreaks count="1" manualBreakCount="1">
        <brk id="76" max="16383" man="1"/>
      </rowBreaks>
      <pageMargins left="0.7" right="0.7" top="0.75" bottom="0.75" header="0.3" footer="0.3"/>
      <pageSetup paperSize="9" scale="52" orientation="portrait" r:id="rId3"/>
      <autoFilter ref="B15:M114" xr:uid="{00000000-0000-0000-0000-000000000000}"/>
    </customSheetView>
    <customSheetView guid="{6C2028FF-D767-4ADA-99CD-00856C384461}" scale="80" showAutoFilter="1" topLeftCell="A34">
      <selection activeCell="M16" sqref="M16"/>
      <rowBreaks count="1" manualBreakCount="1">
        <brk id="76" max="16383" man="1"/>
      </rowBreaks>
      <pageMargins left="0.7" right="0.7" top="0.75" bottom="0.75" header="0.3" footer="0.3"/>
      <pageSetup paperSize="9" scale="52" orientation="portrait" r:id="rId4"/>
      <autoFilter ref="B15:M125" xr:uid="{00000000-0000-0000-0000-000000000000}"/>
    </customSheetView>
    <customSheetView guid="{9B440751-B4FF-4EE1-A0DA-CB8EB4A26F70}" scale="80" showAutoFilter="1" topLeftCell="D57">
      <selection activeCell="Q66" sqref="Q66"/>
      <rowBreaks count="1" manualBreakCount="1">
        <brk id="76" max="16383" man="1"/>
      </rowBreaks>
      <pageMargins left="0.7" right="0.7" top="0.75" bottom="0.75" header="0.3" footer="0.3"/>
      <pageSetup paperSize="9" scale="52" orientation="portrait" r:id="rId5"/>
      <autoFilter ref="B15:M132" xr:uid="{00000000-0000-0000-0000-000000000000}"/>
    </customSheetView>
    <customSheetView guid="{EDAF60AE-B10F-4F09-A422-75F1B5518EA1}" scale="80" showAutoFilter="1" topLeftCell="A7">
      <rowBreaks count="1" manualBreakCount="1">
        <brk id="76" max="16383" man="1"/>
      </rowBreaks>
      <pageMargins left="0.7" right="0.7" top="0.75" bottom="0.75" header="0.3" footer="0.3"/>
      <pageSetup paperSize="9" scale="52" orientation="portrait" r:id="rId6"/>
      <autoFilter ref="B15:M132" xr:uid="{00000000-0000-0000-0000-000000000000}"/>
    </customSheetView>
  </customSheetViews>
  <mergeCells count="64">
    <mergeCell ref="B3:H3"/>
    <mergeCell ref="B5:U6"/>
    <mergeCell ref="B7:U7"/>
    <mergeCell ref="J3:K3"/>
    <mergeCell ref="L3:M3"/>
    <mergeCell ref="Q48:R48"/>
    <mergeCell ref="E85:E86"/>
    <mergeCell ref="F85:F86"/>
    <mergeCell ref="B70:B71"/>
    <mergeCell ref="E27:E28"/>
    <mergeCell ref="F27:F28"/>
    <mergeCell ref="B35:B36"/>
    <mergeCell ref="C35:C36"/>
    <mergeCell ref="E35:E36"/>
    <mergeCell ref="F35:F36"/>
    <mergeCell ref="B37:B38"/>
    <mergeCell ref="E37:E38"/>
    <mergeCell ref="F37:F38"/>
    <mergeCell ref="E70:E71"/>
    <mergeCell ref="F70:F71"/>
    <mergeCell ref="B85:B86"/>
    <mergeCell ref="E25:E26"/>
    <mergeCell ref="F25:F26"/>
    <mergeCell ref="B21:B23"/>
    <mergeCell ref="B27:B28"/>
    <mergeCell ref="E50:E51"/>
    <mergeCell ref="F50:F51"/>
    <mergeCell ref="E33:E34"/>
    <mergeCell ref="C30:C31"/>
    <mergeCell ref="E30:E31"/>
    <mergeCell ref="F30:F31"/>
    <mergeCell ref="B30:B31"/>
    <mergeCell ref="B33:B34"/>
    <mergeCell ref="E21:E23"/>
    <mergeCell ref="F21:F23"/>
    <mergeCell ref="F33:F34"/>
    <mergeCell ref="B25:B26"/>
    <mergeCell ref="B15:B17"/>
    <mergeCell ref="E15:E17"/>
    <mergeCell ref="F15:F17"/>
    <mergeCell ref="F18:F20"/>
    <mergeCell ref="B18:B20"/>
    <mergeCell ref="E18:E20"/>
    <mergeCell ref="B87:B88"/>
    <mergeCell ref="E87:E88"/>
    <mergeCell ref="F87:F88"/>
    <mergeCell ref="B130:F130"/>
    <mergeCell ref="C87:C89"/>
    <mergeCell ref="B109:B110"/>
    <mergeCell ref="C109:C110"/>
    <mergeCell ref="F109:F110"/>
    <mergeCell ref="C68:C69"/>
    <mergeCell ref="B55:B56"/>
    <mergeCell ref="C55:C56"/>
    <mergeCell ref="E39:E40"/>
    <mergeCell ref="F39:F40"/>
    <mergeCell ref="B39:B40"/>
    <mergeCell ref="E41:E42"/>
    <mergeCell ref="F41:F42"/>
    <mergeCell ref="E62:E63"/>
    <mergeCell ref="B62:B63"/>
    <mergeCell ref="F62:F63"/>
    <mergeCell ref="B50:B51"/>
    <mergeCell ref="B41:B42"/>
  </mergeCells>
  <hyperlinks>
    <hyperlink ref="J3" location="'ÍNDICE'!B5" tooltip="Ir al Índice" display="◂ ÍNDICE" xr:uid="{00000000-0004-0000-0400-000000000000}"/>
    <hyperlink ref="L3" location="'DASHBOARD'!B5" tooltip="Volver al Dashboard" display="⌂ DASHBOARD" xr:uid="{00000000-0004-0000-0400-000001000000}"/>
  </hyperlinks>
  <pageMargins left="0.7" right="0.7" top="0.75" bottom="0.75" header="0.3" footer="0.3"/>
  <pageSetup paperSize="9" scale="52" orientation="portrait" r:id="rId7"/>
  <rowBreaks count="1" manualBreakCount="1">
    <brk id="74" max="16383" man="1"/>
  </rowBreaks>
  <drawing r:id="rId8"/>
  <legacy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4A574"/>
  </sheetPr>
  <dimension ref="A1:XEP598"/>
  <sheetViews>
    <sheetView zoomScaleNormal="100" workbookViewId="0">
      <pane ySplit="10" topLeftCell="A11" activePane="bottomLeft" state="frozen"/>
      <selection pane="bottomLeft" activeCell="C5" sqref="C5"/>
    </sheetView>
  </sheetViews>
  <sheetFormatPr baseColWidth="10" defaultColWidth="11.42578125" defaultRowHeight="15"/>
  <cols>
    <col min="1" max="1" width="1.42578125" style="4" customWidth="1"/>
    <col min="2" max="2" width="5.5703125" customWidth="1"/>
    <col min="3" max="3" width="63" bestFit="1" customWidth="1"/>
    <col min="4" max="4" width="22.28515625" customWidth="1"/>
    <col min="5" max="5" width="25.85546875" customWidth="1"/>
    <col min="6" max="7" width="24.5703125" customWidth="1"/>
    <col min="8" max="9" width="24.5703125" style="4" customWidth="1"/>
    <col min="10" max="11" width="24.5703125" style="5" customWidth="1"/>
    <col min="12" max="12" width="24.5703125" style="4" customWidth="1"/>
    <col min="13" max="52" width="1.42578125" style="4" customWidth="1"/>
    <col min="53" max="63" width="11.42578125" style="4"/>
  </cols>
  <sheetData>
    <row r="1" spans="1:63" s="4" customFormat="1" ht="4.1500000000000004"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row>
    <row r="2" spans="1:63" s="4" customFormat="1" ht="18" customHeight="1">
      <c r="A2" s="7"/>
      <c r="B2" s="7"/>
      <c r="C2" s="7"/>
      <c r="D2" s="7"/>
      <c r="E2" s="7"/>
      <c r="F2" s="87"/>
      <c r="G2" s="87"/>
      <c r="H2" s="87"/>
      <c r="I2" s="8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row>
    <row r="3" spans="1:63" s="4" customFormat="1" ht="24" customHeight="1">
      <c r="A3" s="7"/>
      <c r="B3" s="107" t="s">
        <v>612</v>
      </c>
      <c r="C3" s="107"/>
      <c r="D3" s="107"/>
      <c r="E3" s="107"/>
      <c r="F3" s="7"/>
      <c r="G3" s="7"/>
      <c r="H3" s="7"/>
      <c r="I3" s="7"/>
      <c r="J3" s="87"/>
      <c r="K3" s="87"/>
      <c r="L3" s="87"/>
      <c r="M3" s="87"/>
      <c r="N3" s="8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row>
    <row r="4" spans="1:63" s="4" customFormat="1" ht="4.1500000000000004" customHeight="1">
      <c r="A4" s="7"/>
      <c r="B4" s="7"/>
      <c r="C4" s="7"/>
      <c r="D4" s="7"/>
      <c r="E4" s="7"/>
      <c r="F4" s="7"/>
      <c r="G4" s="7"/>
      <c r="H4" s="7"/>
      <c r="I4" s="7"/>
      <c r="J4" s="87"/>
      <c r="K4" s="87"/>
      <c r="L4" s="87"/>
      <c r="M4" s="87"/>
      <c r="N4" s="8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row>
    <row r="5" spans="1:63" s="4" customFormat="1" ht="41.25" customHeight="1">
      <c r="A5" s="7"/>
      <c r="B5" s="94" t="s">
        <v>566</v>
      </c>
      <c r="C5" s="94"/>
      <c r="D5" s="94"/>
      <c r="E5" s="94"/>
      <c r="F5" s="336" t="s">
        <v>591</v>
      </c>
      <c r="G5" s="336"/>
      <c r="H5" s="325" t="s">
        <v>592</v>
      </c>
      <c r="I5" s="325"/>
      <c r="J5" s="94"/>
      <c r="K5" s="94"/>
      <c r="L5" s="94"/>
      <c r="M5" s="94"/>
      <c r="N5" s="94"/>
      <c r="O5" s="94"/>
      <c r="P5" s="94"/>
      <c r="Q5" s="94"/>
      <c r="R5" s="94"/>
      <c r="S5" s="94"/>
      <c r="T5" s="94"/>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row>
    <row r="6" spans="1:63" s="4" customFormat="1" ht="24" customHeight="1">
      <c r="A6" s="7"/>
      <c r="B6" s="94"/>
      <c r="C6" s="94"/>
      <c r="D6" s="94"/>
      <c r="E6" s="94"/>
      <c r="F6" s="94"/>
      <c r="G6" s="94"/>
      <c r="H6" s="94"/>
      <c r="I6" s="94"/>
      <c r="J6" s="94"/>
      <c r="K6" s="94"/>
      <c r="L6" s="94"/>
      <c r="M6" s="94"/>
      <c r="N6" s="94"/>
      <c r="O6" s="94"/>
      <c r="P6" s="94"/>
      <c r="Q6" s="94"/>
      <c r="R6" s="94"/>
      <c r="S6" s="94"/>
      <c r="T6" s="94"/>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row>
    <row r="7" spans="1:63" s="4" customFormat="1" ht="19.899999999999999" customHeight="1">
      <c r="A7" s="7"/>
      <c r="B7" s="335" t="s">
        <v>596</v>
      </c>
      <c r="C7" s="335"/>
      <c r="D7" s="335"/>
      <c r="E7" s="335"/>
      <c r="F7" s="335"/>
      <c r="G7" s="335"/>
      <c r="H7" s="335"/>
      <c r="I7" s="335"/>
      <c r="J7" s="335"/>
      <c r="K7" s="335"/>
      <c r="L7" s="335"/>
      <c r="M7" s="335"/>
      <c r="N7" s="335"/>
      <c r="O7" s="335"/>
      <c r="P7" s="335"/>
      <c r="Q7" s="335"/>
      <c r="R7" s="335"/>
      <c r="S7" s="335"/>
      <c r="T7" s="335"/>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row>
    <row r="8" spans="1:63" s="4" customFormat="1" ht="4.1500000000000004"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row>
    <row r="9" spans="1:63" s="4" customFormat="1" ht="15" customHeight="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row>
    <row r="10" spans="1:63" s="4" customFormat="1" ht="12"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row>
    <row r="11" spans="1:63" s="4" customFormat="1" ht="7.9"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row>
    <row r="12" spans="1:63" s="4" customFormat="1" ht="15" customHeight="1" thickBot="1">
      <c r="A12" s="7"/>
      <c r="B12" s="7"/>
      <c r="C12" s="7"/>
      <c r="D12" s="7"/>
      <c r="E12" s="7"/>
      <c r="F12" s="7"/>
      <c r="G12" s="7"/>
      <c r="H12" s="7"/>
      <c r="I12" s="7"/>
      <c r="J12" s="20"/>
      <c r="K12" s="2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row>
    <row r="13" spans="1:63" ht="28.15" customHeight="1" thickBot="1">
      <c r="A13" s="7"/>
      <c r="B13" s="238" t="s">
        <v>126</v>
      </c>
      <c r="C13" s="239" t="s">
        <v>127</v>
      </c>
      <c r="D13" s="239" t="s">
        <v>40</v>
      </c>
      <c r="E13" s="239" t="s">
        <v>41</v>
      </c>
      <c r="F13" s="239" t="s">
        <v>318</v>
      </c>
      <c r="G13" s="239" t="s">
        <v>339</v>
      </c>
      <c r="H13" s="239" t="s">
        <v>453</v>
      </c>
      <c r="I13" s="239" t="s">
        <v>547</v>
      </c>
      <c r="J13" s="240" t="s">
        <v>548</v>
      </c>
      <c r="K13" s="241" t="s">
        <v>561</v>
      </c>
      <c r="L13" s="49"/>
      <c r="M13" s="49"/>
      <c r="N13" s="49"/>
      <c r="O13" s="49"/>
      <c r="P13" s="49"/>
      <c r="Q13" s="49"/>
      <c r="R13" s="49"/>
      <c r="S13" s="49"/>
      <c r="T13" s="49"/>
      <c r="U13" s="49"/>
      <c r="V13" s="49"/>
      <c r="W13" s="49"/>
      <c r="X13" s="49"/>
      <c r="Y13" s="49"/>
      <c r="Z13" s="49"/>
      <c r="AA13" s="49"/>
      <c r="AB13" s="49"/>
      <c r="AC13" s="49"/>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row>
    <row r="14" spans="1:63" ht="35.25" customHeight="1">
      <c r="A14" s="7"/>
      <c r="B14" s="228">
        <v>1</v>
      </c>
      <c r="C14" s="108" t="s">
        <v>128</v>
      </c>
      <c r="D14" s="222" t="s">
        <v>603</v>
      </c>
      <c r="E14" s="222" t="s">
        <v>604</v>
      </c>
      <c r="F14" s="223">
        <v>270344</v>
      </c>
      <c r="G14" s="223">
        <v>280428</v>
      </c>
      <c r="H14" s="223">
        <v>292299</v>
      </c>
      <c r="I14" s="223">
        <v>305652</v>
      </c>
      <c r="J14" s="223"/>
      <c r="K14" s="229"/>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row>
    <row r="15" spans="1:63" ht="19.899999999999999" customHeight="1">
      <c r="A15" s="7"/>
      <c r="B15" s="230">
        <v>2</v>
      </c>
      <c r="C15" s="89" t="s">
        <v>416</v>
      </c>
      <c r="D15" s="91" t="s">
        <v>30</v>
      </c>
      <c r="E15" s="91" t="s">
        <v>91</v>
      </c>
      <c r="F15" s="92" t="s">
        <v>323</v>
      </c>
      <c r="G15" s="92" t="s">
        <v>323</v>
      </c>
      <c r="H15" s="92" t="s">
        <v>323</v>
      </c>
      <c r="I15" s="92" t="s">
        <v>323</v>
      </c>
      <c r="J15" s="92">
        <v>322387</v>
      </c>
      <c r="K15" s="231">
        <f>43574+284103</f>
        <v>327677</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row>
    <row r="16" spans="1:63" ht="19.899999999999999" customHeight="1">
      <c r="A16" s="7"/>
      <c r="B16" s="232">
        <v>3</v>
      </c>
      <c r="C16" s="88" t="s">
        <v>129</v>
      </c>
      <c r="D16" s="90" t="s">
        <v>130</v>
      </c>
      <c r="E16" s="90" t="s">
        <v>70</v>
      </c>
      <c r="F16" s="30">
        <v>9165</v>
      </c>
      <c r="G16" s="30">
        <v>7746</v>
      </c>
      <c r="H16" s="30">
        <v>4825</v>
      </c>
      <c r="I16" s="30"/>
      <c r="J16" s="30"/>
      <c r="K16" s="233"/>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row>
    <row r="17" spans="1:1022 1025:2046 2049:3070 3073:4094 4097:5118 5121:6142 6145:7166 7169:8190 8193:9214 9217:10238 10241:11262 11265:12286 12289:13310 13313:14334 14337:15358 15361:16370" ht="19.899999999999999" customHeight="1">
      <c r="A17" s="7"/>
      <c r="B17" s="230">
        <v>4</v>
      </c>
      <c r="C17" s="89" t="s">
        <v>131</v>
      </c>
      <c r="D17" s="91" t="s">
        <v>132</v>
      </c>
      <c r="E17" s="91" t="s">
        <v>32</v>
      </c>
      <c r="F17" s="92"/>
      <c r="G17" s="92"/>
      <c r="H17" s="92">
        <v>4900</v>
      </c>
      <c r="I17" s="28"/>
      <c r="J17" s="28"/>
      <c r="K17" s="234"/>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row>
    <row r="18" spans="1:1022 1025:2046 2049:3070 3073:4094 4097:5118 5121:6142 6145:7166 7169:8190 8193:9214 9217:10238 10241:11262 11265:12286 12289:13310 13313:14334 14337:15358 15361:16370" ht="19.899999999999999" customHeight="1">
      <c r="A18" s="7"/>
      <c r="B18" s="232">
        <v>5</v>
      </c>
      <c r="C18" s="88" t="s">
        <v>133</v>
      </c>
      <c r="D18" s="90" t="s">
        <v>134</v>
      </c>
      <c r="E18" s="90" t="s">
        <v>134</v>
      </c>
      <c r="F18" s="93">
        <v>3702</v>
      </c>
      <c r="G18" s="93">
        <v>3424</v>
      </c>
      <c r="H18" s="93"/>
      <c r="I18" s="30"/>
      <c r="J18" s="30"/>
      <c r="K18" s="233"/>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row>
    <row r="19" spans="1:1022 1025:2046 2049:3070 3073:4094 4097:5118 5121:6142 6145:7166 7169:8190 8193:9214 9217:10238 10241:11262 11265:12286 12289:13310 13313:14334 14337:15358 15361:16370" ht="19.899999999999999" customHeight="1">
      <c r="A19" s="7"/>
      <c r="B19" s="230">
        <v>6</v>
      </c>
      <c r="C19" s="89" t="s">
        <v>135</v>
      </c>
      <c r="D19" s="91" t="s">
        <v>136</v>
      </c>
      <c r="E19" s="91" t="s">
        <v>137</v>
      </c>
      <c r="F19" s="92">
        <v>2403</v>
      </c>
      <c r="G19" s="92">
        <v>2239</v>
      </c>
      <c r="H19" s="92">
        <v>2122</v>
      </c>
      <c r="I19" s="92">
        <v>2048</v>
      </c>
      <c r="J19" s="92">
        <v>2381</v>
      </c>
      <c r="K19" s="231"/>
      <c r="L19" s="7"/>
      <c r="M19" s="21"/>
      <c r="N19" s="22"/>
      <c r="O19" s="7"/>
      <c r="P19" s="7"/>
      <c r="Q19" s="21"/>
      <c r="R19" s="22"/>
      <c r="S19" s="7"/>
      <c r="T19" s="7"/>
      <c r="U19" s="21"/>
      <c r="V19" s="22"/>
      <c r="W19" s="7"/>
      <c r="X19" s="7"/>
      <c r="Y19" s="21"/>
      <c r="Z19" s="22"/>
      <c r="AA19" s="7"/>
      <c r="AB19" s="7"/>
      <c r="AC19" s="21"/>
      <c r="AD19" s="22"/>
      <c r="AE19" s="7"/>
      <c r="AF19" s="7"/>
      <c r="AG19" s="21"/>
      <c r="AH19" s="22"/>
      <c r="AI19" s="7"/>
      <c r="AJ19" s="7"/>
      <c r="AK19" s="21"/>
      <c r="AL19" s="22"/>
      <c r="AM19" s="7"/>
      <c r="AN19" s="7"/>
      <c r="AO19" s="21"/>
      <c r="AP19" s="22"/>
      <c r="AQ19" s="7"/>
      <c r="AR19" s="7"/>
      <c r="AS19" s="21"/>
      <c r="AT19" s="22"/>
      <c r="AU19" s="7"/>
      <c r="AV19" s="7"/>
      <c r="AW19" s="21"/>
      <c r="AX19" s="22"/>
      <c r="AY19" s="7"/>
      <c r="AZ19" s="7"/>
      <c r="BA19" s="21"/>
      <c r="BB19" s="22"/>
      <c r="BC19" s="7"/>
      <c r="BD19" s="7"/>
      <c r="BE19" s="21"/>
      <c r="BF19" s="22"/>
      <c r="BG19" s="7"/>
      <c r="BH19" s="7"/>
      <c r="BI19" s="21"/>
      <c r="BJ19" s="22"/>
      <c r="BK19" s="7"/>
      <c r="BM19" s="2"/>
      <c r="BN19" s="3"/>
      <c r="BQ19" s="2"/>
      <c r="BR19" s="3"/>
      <c r="BU19" s="2"/>
      <c r="BV19" s="3"/>
      <c r="BY19" s="2"/>
      <c r="BZ19" s="3"/>
      <c r="CC19" s="2"/>
      <c r="CD19" s="3"/>
      <c r="CG19" s="2"/>
      <c r="CH19" s="3"/>
      <c r="CK19" s="2"/>
      <c r="CL19" s="3"/>
      <c r="CO19" s="2"/>
      <c r="CP19" s="3"/>
      <c r="CS19" s="2"/>
      <c r="CT19" s="3"/>
      <c r="CW19" s="2"/>
      <c r="CX19" s="3"/>
      <c r="DA19" s="2"/>
      <c r="DB19" s="3"/>
      <c r="DE19" s="2"/>
      <c r="DF19" s="3"/>
      <c r="DI19" s="2"/>
      <c r="DJ19" s="3"/>
      <c r="DM19" s="2"/>
      <c r="DN19" s="3"/>
      <c r="DQ19" s="2"/>
      <c r="DR19" s="3"/>
      <c r="DU19" s="2"/>
      <c r="DV19" s="3"/>
      <c r="DY19" s="2"/>
      <c r="DZ19" s="3"/>
      <c r="EC19" s="2"/>
      <c r="ED19" s="3"/>
      <c r="EG19" s="2"/>
      <c r="EH19" s="3"/>
      <c r="EK19" s="2"/>
      <c r="EL19" s="3"/>
      <c r="EO19" s="2"/>
      <c r="EP19" s="3"/>
      <c r="ES19" s="2"/>
      <c r="ET19" s="3"/>
      <c r="EW19" s="2"/>
      <c r="EX19" s="3"/>
      <c r="FA19" s="2"/>
      <c r="FB19" s="3"/>
      <c r="FE19" s="2"/>
      <c r="FF19" s="3"/>
      <c r="FI19" s="2"/>
      <c r="FJ19" s="3"/>
      <c r="FM19" s="2"/>
      <c r="FN19" s="3"/>
      <c r="FQ19" s="2"/>
      <c r="FR19" s="3"/>
      <c r="FU19" s="2"/>
      <c r="FV19" s="3"/>
      <c r="FY19" s="2"/>
      <c r="FZ19" s="3"/>
      <c r="GC19" s="2"/>
      <c r="GD19" s="3"/>
      <c r="GG19" s="2"/>
      <c r="GH19" s="3"/>
      <c r="GK19" s="2"/>
      <c r="GL19" s="3"/>
      <c r="GO19" s="2"/>
      <c r="GP19" s="3"/>
      <c r="GS19" s="2"/>
      <c r="GT19" s="3"/>
      <c r="GW19" s="2"/>
      <c r="GX19" s="3"/>
      <c r="HA19" s="2"/>
      <c r="HB19" s="3"/>
      <c r="HE19" s="2"/>
      <c r="HF19" s="3"/>
      <c r="HI19" s="2"/>
      <c r="HJ19" s="3"/>
      <c r="HM19" s="2"/>
      <c r="HN19" s="3"/>
      <c r="HQ19" s="2"/>
      <c r="HR19" s="3"/>
      <c r="HU19" s="2"/>
      <c r="HV19" s="3"/>
      <c r="HY19" s="2"/>
      <c r="HZ19" s="3"/>
      <c r="IC19" s="2"/>
      <c r="ID19" s="3"/>
      <c r="IG19" s="2"/>
      <c r="IH19" s="3"/>
      <c r="IK19" s="2"/>
      <c r="IL19" s="3"/>
      <c r="IO19" s="2"/>
      <c r="IP19" s="3"/>
      <c r="IS19" s="2"/>
      <c r="IT19" s="3"/>
      <c r="IW19" s="2"/>
      <c r="IX19" s="3"/>
      <c r="JA19" s="2"/>
      <c r="JB19" s="3"/>
      <c r="JE19" s="2"/>
      <c r="JF19" s="3"/>
      <c r="JI19" s="2"/>
      <c r="JJ19" s="3"/>
      <c r="JM19" s="2"/>
      <c r="JN19" s="3"/>
      <c r="JQ19" s="2"/>
      <c r="JR19" s="3"/>
      <c r="JU19" s="2"/>
      <c r="JV19" s="3"/>
      <c r="JY19" s="2"/>
      <c r="JZ19" s="3"/>
      <c r="KC19" s="2"/>
      <c r="KD19" s="3"/>
      <c r="KG19" s="2"/>
      <c r="KH19" s="3"/>
      <c r="KK19" s="2"/>
      <c r="KL19" s="3"/>
      <c r="KO19" s="2"/>
      <c r="KP19" s="3"/>
      <c r="KS19" s="2"/>
      <c r="KT19" s="3"/>
      <c r="KW19" s="2"/>
      <c r="KX19" s="3"/>
      <c r="LA19" s="2"/>
      <c r="LB19" s="3"/>
      <c r="LE19" s="2"/>
      <c r="LF19" s="3"/>
      <c r="LI19" s="2"/>
      <c r="LJ19" s="3"/>
      <c r="LM19" s="2"/>
      <c r="LN19" s="3"/>
      <c r="LQ19" s="2"/>
      <c r="LR19" s="3"/>
      <c r="LU19" s="2"/>
      <c r="LV19" s="3"/>
      <c r="LY19" s="2"/>
      <c r="LZ19" s="3"/>
      <c r="MC19" s="2"/>
      <c r="MD19" s="3"/>
      <c r="MG19" s="2"/>
      <c r="MH19" s="3"/>
      <c r="MK19" s="2"/>
      <c r="ML19" s="3"/>
      <c r="MO19" s="2"/>
      <c r="MP19" s="3"/>
      <c r="MS19" s="2"/>
      <c r="MT19" s="3"/>
      <c r="MW19" s="2"/>
      <c r="MX19" s="3"/>
      <c r="NA19" s="2"/>
      <c r="NB19" s="3"/>
      <c r="NE19" s="2"/>
      <c r="NF19" s="3"/>
      <c r="NI19" s="2"/>
      <c r="NJ19" s="3"/>
      <c r="NM19" s="2"/>
      <c r="NN19" s="3"/>
      <c r="NQ19" s="2"/>
      <c r="NR19" s="3"/>
      <c r="NU19" s="2"/>
      <c r="NV19" s="3"/>
      <c r="NY19" s="2"/>
      <c r="NZ19" s="3"/>
      <c r="OC19" s="2"/>
      <c r="OD19" s="3"/>
      <c r="OG19" s="2"/>
      <c r="OH19" s="3"/>
      <c r="OK19" s="2"/>
      <c r="OL19" s="3"/>
      <c r="OO19" s="2"/>
      <c r="OP19" s="3"/>
      <c r="OS19" s="2"/>
      <c r="OT19" s="3"/>
      <c r="OW19" s="2"/>
      <c r="OX19" s="3"/>
      <c r="PA19" s="2"/>
      <c r="PB19" s="3"/>
      <c r="PE19" s="2"/>
      <c r="PF19" s="3"/>
      <c r="PI19" s="2"/>
      <c r="PJ19" s="3"/>
      <c r="PM19" s="2"/>
      <c r="PN19" s="3"/>
      <c r="PQ19" s="2"/>
      <c r="PR19" s="3"/>
      <c r="PU19" s="2"/>
      <c r="PV19" s="3"/>
      <c r="PY19" s="2"/>
      <c r="PZ19" s="3"/>
      <c r="QC19" s="2"/>
      <c r="QD19" s="3"/>
      <c r="QG19" s="2"/>
      <c r="QH19" s="3"/>
      <c r="QK19" s="2"/>
      <c r="QL19" s="3"/>
      <c r="QO19" s="2"/>
      <c r="QP19" s="3"/>
      <c r="QS19" s="2"/>
      <c r="QT19" s="3"/>
      <c r="QW19" s="2"/>
      <c r="QX19" s="3"/>
      <c r="RA19" s="2"/>
      <c r="RB19" s="3"/>
      <c r="RE19" s="2"/>
      <c r="RF19" s="3"/>
      <c r="RI19" s="2"/>
      <c r="RJ19" s="3"/>
      <c r="RM19" s="2"/>
      <c r="RN19" s="3"/>
      <c r="RQ19" s="2"/>
      <c r="RR19" s="3"/>
      <c r="RU19" s="2"/>
      <c r="RV19" s="3"/>
      <c r="RY19" s="2"/>
      <c r="RZ19" s="3"/>
      <c r="SC19" s="2"/>
      <c r="SD19" s="3"/>
      <c r="SG19" s="2"/>
      <c r="SH19" s="3"/>
      <c r="SK19" s="2"/>
      <c r="SL19" s="3"/>
      <c r="SO19" s="2"/>
      <c r="SP19" s="3"/>
      <c r="SS19" s="2"/>
      <c r="ST19" s="3"/>
      <c r="SW19" s="2"/>
      <c r="SX19" s="3"/>
      <c r="TA19" s="2"/>
      <c r="TB19" s="3"/>
      <c r="TE19" s="2"/>
      <c r="TF19" s="3"/>
      <c r="TI19" s="2"/>
      <c r="TJ19" s="3"/>
      <c r="TM19" s="2"/>
      <c r="TN19" s="3"/>
      <c r="TQ19" s="2"/>
      <c r="TR19" s="3"/>
      <c r="TU19" s="2"/>
      <c r="TV19" s="3"/>
      <c r="TY19" s="2"/>
      <c r="TZ19" s="3"/>
      <c r="UC19" s="2"/>
      <c r="UD19" s="3"/>
      <c r="UG19" s="2"/>
      <c r="UH19" s="3"/>
      <c r="UK19" s="2"/>
      <c r="UL19" s="3"/>
      <c r="UO19" s="2"/>
      <c r="UP19" s="3"/>
      <c r="US19" s="2"/>
      <c r="UT19" s="3"/>
      <c r="UW19" s="2"/>
      <c r="UX19" s="3"/>
      <c r="VA19" s="2"/>
      <c r="VB19" s="3"/>
      <c r="VE19" s="2"/>
      <c r="VF19" s="3"/>
      <c r="VI19" s="2"/>
      <c r="VJ19" s="3"/>
      <c r="VM19" s="2"/>
      <c r="VN19" s="3"/>
      <c r="VQ19" s="2"/>
      <c r="VR19" s="3"/>
      <c r="VU19" s="2"/>
      <c r="VV19" s="3"/>
      <c r="VY19" s="2"/>
      <c r="VZ19" s="3"/>
      <c r="WC19" s="2"/>
      <c r="WD19" s="3"/>
      <c r="WG19" s="2"/>
      <c r="WH19" s="3"/>
      <c r="WK19" s="2"/>
      <c r="WL19" s="3"/>
      <c r="WO19" s="2"/>
      <c r="WP19" s="3"/>
      <c r="WS19" s="2"/>
      <c r="WT19" s="3"/>
      <c r="WW19" s="2"/>
      <c r="WX19" s="3"/>
      <c r="XA19" s="2"/>
      <c r="XB19" s="3"/>
      <c r="XE19" s="2"/>
      <c r="XF19" s="3"/>
      <c r="XI19" s="2"/>
      <c r="XJ19" s="3"/>
      <c r="XM19" s="2"/>
      <c r="XN19" s="3"/>
      <c r="XQ19" s="2"/>
      <c r="XR19" s="3"/>
      <c r="XU19" s="2"/>
      <c r="XV19" s="3"/>
      <c r="XY19" s="2"/>
      <c r="XZ19" s="3"/>
      <c r="YC19" s="2"/>
      <c r="YD19" s="3"/>
      <c r="YG19" s="2"/>
      <c r="YH19" s="3"/>
      <c r="YK19" s="2"/>
      <c r="YL19" s="3"/>
      <c r="YO19" s="2"/>
      <c r="YP19" s="3"/>
      <c r="YS19" s="2"/>
      <c r="YT19" s="3"/>
      <c r="YW19" s="2"/>
      <c r="YX19" s="3"/>
      <c r="ZA19" s="2"/>
      <c r="ZB19" s="3"/>
      <c r="ZE19" s="2"/>
      <c r="ZF19" s="3"/>
      <c r="ZI19" s="2"/>
      <c r="ZJ19" s="3"/>
      <c r="ZM19" s="2"/>
      <c r="ZN19" s="3"/>
      <c r="ZQ19" s="2"/>
      <c r="ZR19" s="3"/>
      <c r="ZU19" s="2"/>
      <c r="ZV19" s="3"/>
      <c r="ZY19" s="2"/>
      <c r="ZZ19" s="3"/>
      <c r="AAC19" s="2"/>
      <c r="AAD19" s="3"/>
      <c r="AAG19" s="2"/>
      <c r="AAH19" s="3"/>
      <c r="AAK19" s="2"/>
      <c r="AAL19" s="3"/>
      <c r="AAO19" s="2"/>
      <c r="AAP19" s="3"/>
      <c r="AAS19" s="2"/>
      <c r="AAT19" s="3"/>
      <c r="AAW19" s="2"/>
      <c r="AAX19" s="3"/>
      <c r="ABA19" s="2"/>
      <c r="ABB19" s="3"/>
      <c r="ABE19" s="2"/>
      <c r="ABF19" s="3"/>
      <c r="ABI19" s="2"/>
      <c r="ABJ19" s="3"/>
      <c r="ABM19" s="2"/>
      <c r="ABN19" s="3"/>
      <c r="ABQ19" s="2"/>
      <c r="ABR19" s="3"/>
      <c r="ABU19" s="2"/>
      <c r="ABV19" s="3"/>
      <c r="ABY19" s="2"/>
      <c r="ABZ19" s="3"/>
      <c r="ACC19" s="2"/>
      <c r="ACD19" s="3"/>
      <c r="ACG19" s="2"/>
      <c r="ACH19" s="3"/>
      <c r="ACK19" s="2"/>
      <c r="ACL19" s="3"/>
      <c r="ACO19" s="2"/>
      <c r="ACP19" s="3"/>
      <c r="ACS19" s="2"/>
      <c r="ACT19" s="3"/>
      <c r="ACW19" s="2"/>
      <c r="ACX19" s="3"/>
      <c r="ADA19" s="2"/>
      <c r="ADB19" s="3"/>
      <c r="ADE19" s="2"/>
      <c r="ADF19" s="3"/>
      <c r="ADI19" s="2"/>
      <c r="ADJ19" s="3"/>
      <c r="ADM19" s="2"/>
      <c r="ADN19" s="3"/>
      <c r="ADQ19" s="2"/>
      <c r="ADR19" s="3"/>
      <c r="ADU19" s="2"/>
      <c r="ADV19" s="3"/>
      <c r="ADY19" s="2"/>
      <c r="ADZ19" s="3"/>
      <c r="AEC19" s="2"/>
      <c r="AED19" s="3"/>
      <c r="AEG19" s="2"/>
      <c r="AEH19" s="3"/>
      <c r="AEK19" s="2"/>
      <c r="AEL19" s="3"/>
      <c r="AEO19" s="2"/>
      <c r="AEP19" s="3"/>
      <c r="AES19" s="2"/>
      <c r="AET19" s="3"/>
      <c r="AEW19" s="2"/>
      <c r="AEX19" s="3"/>
      <c r="AFA19" s="2"/>
      <c r="AFB19" s="3"/>
      <c r="AFE19" s="2"/>
      <c r="AFF19" s="3"/>
      <c r="AFI19" s="2"/>
      <c r="AFJ19" s="3"/>
      <c r="AFM19" s="2"/>
      <c r="AFN19" s="3"/>
      <c r="AFQ19" s="2"/>
      <c r="AFR19" s="3"/>
      <c r="AFU19" s="2"/>
      <c r="AFV19" s="3"/>
      <c r="AFY19" s="2"/>
      <c r="AFZ19" s="3"/>
      <c r="AGC19" s="2"/>
      <c r="AGD19" s="3"/>
      <c r="AGG19" s="2"/>
      <c r="AGH19" s="3"/>
      <c r="AGK19" s="2"/>
      <c r="AGL19" s="3"/>
      <c r="AGO19" s="2"/>
      <c r="AGP19" s="3"/>
      <c r="AGS19" s="2"/>
      <c r="AGT19" s="3"/>
      <c r="AGW19" s="2"/>
      <c r="AGX19" s="3"/>
      <c r="AHA19" s="2"/>
      <c r="AHB19" s="3"/>
      <c r="AHE19" s="2"/>
      <c r="AHF19" s="3"/>
      <c r="AHI19" s="2"/>
      <c r="AHJ19" s="3"/>
      <c r="AHM19" s="2"/>
      <c r="AHN19" s="3"/>
      <c r="AHQ19" s="2"/>
      <c r="AHR19" s="3"/>
      <c r="AHU19" s="2"/>
      <c r="AHV19" s="3"/>
      <c r="AHY19" s="2"/>
      <c r="AHZ19" s="3"/>
      <c r="AIC19" s="2"/>
      <c r="AID19" s="3"/>
      <c r="AIG19" s="2"/>
      <c r="AIH19" s="3"/>
      <c r="AIK19" s="2"/>
      <c r="AIL19" s="3"/>
      <c r="AIO19" s="2"/>
      <c r="AIP19" s="3"/>
      <c r="AIS19" s="2"/>
      <c r="AIT19" s="3"/>
      <c r="AIW19" s="2"/>
      <c r="AIX19" s="3"/>
      <c r="AJA19" s="2"/>
      <c r="AJB19" s="3"/>
      <c r="AJE19" s="2"/>
      <c r="AJF19" s="3"/>
      <c r="AJI19" s="2"/>
      <c r="AJJ19" s="3"/>
      <c r="AJM19" s="2"/>
      <c r="AJN19" s="3"/>
      <c r="AJQ19" s="2"/>
      <c r="AJR19" s="3"/>
      <c r="AJU19" s="2"/>
      <c r="AJV19" s="3"/>
      <c r="AJY19" s="2"/>
      <c r="AJZ19" s="3"/>
      <c r="AKC19" s="2"/>
      <c r="AKD19" s="3"/>
      <c r="AKG19" s="2"/>
      <c r="AKH19" s="3"/>
      <c r="AKK19" s="2"/>
      <c r="AKL19" s="3"/>
      <c r="AKO19" s="2"/>
      <c r="AKP19" s="3"/>
      <c r="AKS19" s="2"/>
      <c r="AKT19" s="3"/>
      <c r="AKW19" s="2"/>
      <c r="AKX19" s="3"/>
      <c r="ALA19" s="2"/>
      <c r="ALB19" s="3"/>
      <c r="ALE19" s="2"/>
      <c r="ALF19" s="3"/>
      <c r="ALI19" s="2"/>
      <c r="ALJ19" s="3"/>
      <c r="ALM19" s="2"/>
      <c r="ALN19" s="3"/>
      <c r="ALQ19" s="2"/>
      <c r="ALR19" s="3"/>
      <c r="ALU19" s="2"/>
      <c r="ALV19" s="3"/>
      <c r="ALY19" s="2"/>
      <c r="ALZ19" s="3"/>
      <c r="AMC19" s="2"/>
      <c r="AMD19" s="3"/>
      <c r="AMG19" s="2"/>
      <c r="AMH19" s="3"/>
      <c r="AMK19" s="2"/>
      <c r="AML19" s="3"/>
      <c r="AMO19" s="2"/>
      <c r="AMP19" s="3"/>
      <c r="AMS19" s="2"/>
      <c r="AMT19" s="3"/>
      <c r="AMW19" s="2"/>
      <c r="AMX19" s="3"/>
      <c r="ANA19" s="2"/>
      <c r="ANB19" s="3"/>
      <c r="ANE19" s="2"/>
      <c r="ANF19" s="3"/>
      <c r="ANI19" s="2"/>
      <c r="ANJ19" s="3"/>
      <c r="ANM19" s="2"/>
      <c r="ANN19" s="3"/>
      <c r="ANQ19" s="2"/>
      <c r="ANR19" s="3"/>
      <c r="ANU19" s="2"/>
      <c r="ANV19" s="3"/>
      <c r="ANY19" s="2"/>
      <c r="ANZ19" s="3"/>
      <c r="AOC19" s="2"/>
      <c r="AOD19" s="3"/>
      <c r="AOG19" s="2"/>
      <c r="AOH19" s="3"/>
      <c r="AOK19" s="2"/>
      <c r="AOL19" s="3"/>
      <c r="AOO19" s="2"/>
      <c r="AOP19" s="3"/>
      <c r="AOS19" s="2"/>
      <c r="AOT19" s="3"/>
      <c r="AOW19" s="2"/>
      <c r="AOX19" s="3"/>
      <c r="APA19" s="2"/>
      <c r="APB19" s="3"/>
      <c r="APE19" s="2"/>
      <c r="APF19" s="3"/>
      <c r="API19" s="2"/>
      <c r="APJ19" s="3"/>
      <c r="APM19" s="2"/>
      <c r="APN19" s="3"/>
      <c r="APQ19" s="2"/>
      <c r="APR19" s="3"/>
      <c r="APU19" s="2"/>
      <c r="APV19" s="3"/>
      <c r="APY19" s="2"/>
      <c r="APZ19" s="3"/>
      <c r="AQC19" s="2"/>
      <c r="AQD19" s="3"/>
      <c r="AQG19" s="2"/>
      <c r="AQH19" s="3"/>
      <c r="AQK19" s="2"/>
      <c r="AQL19" s="3"/>
      <c r="AQO19" s="2"/>
      <c r="AQP19" s="3"/>
      <c r="AQS19" s="2"/>
      <c r="AQT19" s="3"/>
      <c r="AQW19" s="2"/>
      <c r="AQX19" s="3"/>
      <c r="ARA19" s="2"/>
      <c r="ARB19" s="3"/>
      <c r="ARE19" s="2"/>
      <c r="ARF19" s="3"/>
      <c r="ARI19" s="2"/>
      <c r="ARJ19" s="3"/>
      <c r="ARM19" s="2"/>
      <c r="ARN19" s="3"/>
      <c r="ARQ19" s="2"/>
      <c r="ARR19" s="3"/>
      <c r="ARU19" s="2"/>
      <c r="ARV19" s="3"/>
      <c r="ARY19" s="2"/>
      <c r="ARZ19" s="3"/>
      <c r="ASC19" s="2"/>
      <c r="ASD19" s="3"/>
      <c r="ASG19" s="2"/>
      <c r="ASH19" s="3"/>
      <c r="ASK19" s="2"/>
      <c r="ASL19" s="3"/>
      <c r="ASO19" s="2"/>
      <c r="ASP19" s="3"/>
      <c r="ASS19" s="2"/>
      <c r="AST19" s="3"/>
      <c r="ASW19" s="2"/>
      <c r="ASX19" s="3"/>
      <c r="ATA19" s="2"/>
      <c r="ATB19" s="3"/>
      <c r="ATE19" s="2"/>
      <c r="ATF19" s="3"/>
      <c r="ATI19" s="2"/>
      <c r="ATJ19" s="3"/>
      <c r="ATM19" s="2"/>
      <c r="ATN19" s="3"/>
      <c r="ATQ19" s="2"/>
      <c r="ATR19" s="3"/>
      <c r="ATU19" s="2"/>
      <c r="ATV19" s="3"/>
      <c r="ATY19" s="2"/>
      <c r="ATZ19" s="3"/>
      <c r="AUC19" s="2"/>
      <c r="AUD19" s="3"/>
      <c r="AUG19" s="2"/>
      <c r="AUH19" s="3"/>
      <c r="AUK19" s="2"/>
      <c r="AUL19" s="3"/>
      <c r="AUO19" s="2"/>
      <c r="AUP19" s="3"/>
      <c r="AUS19" s="2"/>
      <c r="AUT19" s="3"/>
      <c r="AUW19" s="2"/>
      <c r="AUX19" s="3"/>
      <c r="AVA19" s="2"/>
      <c r="AVB19" s="3"/>
      <c r="AVE19" s="2"/>
      <c r="AVF19" s="3"/>
      <c r="AVI19" s="2"/>
      <c r="AVJ19" s="3"/>
      <c r="AVM19" s="2"/>
      <c r="AVN19" s="3"/>
      <c r="AVQ19" s="2"/>
      <c r="AVR19" s="3"/>
      <c r="AVU19" s="2"/>
      <c r="AVV19" s="3"/>
      <c r="AVY19" s="2"/>
      <c r="AVZ19" s="3"/>
      <c r="AWC19" s="2"/>
      <c r="AWD19" s="3"/>
      <c r="AWG19" s="2"/>
      <c r="AWH19" s="3"/>
      <c r="AWK19" s="2"/>
      <c r="AWL19" s="3"/>
      <c r="AWO19" s="2"/>
      <c r="AWP19" s="3"/>
      <c r="AWS19" s="2"/>
      <c r="AWT19" s="3"/>
      <c r="AWW19" s="2"/>
      <c r="AWX19" s="3"/>
      <c r="AXA19" s="2"/>
      <c r="AXB19" s="3"/>
      <c r="AXE19" s="2"/>
      <c r="AXF19" s="3"/>
      <c r="AXI19" s="2"/>
      <c r="AXJ19" s="3"/>
      <c r="AXM19" s="2"/>
      <c r="AXN19" s="3"/>
      <c r="AXQ19" s="2"/>
      <c r="AXR19" s="3"/>
      <c r="AXU19" s="2"/>
      <c r="AXV19" s="3"/>
      <c r="AXY19" s="2"/>
      <c r="AXZ19" s="3"/>
      <c r="AYC19" s="2"/>
      <c r="AYD19" s="3"/>
      <c r="AYG19" s="2"/>
      <c r="AYH19" s="3"/>
      <c r="AYK19" s="2"/>
      <c r="AYL19" s="3"/>
      <c r="AYO19" s="2"/>
      <c r="AYP19" s="3"/>
      <c r="AYS19" s="2"/>
      <c r="AYT19" s="3"/>
      <c r="AYW19" s="2"/>
      <c r="AYX19" s="3"/>
      <c r="AZA19" s="2"/>
      <c r="AZB19" s="3"/>
      <c r="AZE19" s="2"/>
      <c r="AZF19" s="3"/>
      <c r="AZI19" s="2"/>
      <c r="AZJ19" s="3"/>
      <c r="AZM19" s="2"/>
      <c r="AZN19" s="3"/>
      <c r="AZQ19" s="2"/>
      <c r="AZR19" s="3"/>
      <c r="AZU19" s="2"/>
      <c r="AZV19" s="3"/>
      <c r="AZY19" s="2"/>
      <c r="AZZ19" s="3"/>
      <c r="BAC19" s="2"/>
      <c r="BAD19" s="3"/>
      <c r="BAG19" s="2"/>
      <c r="BAH19" s="3"/>
      <c r="BAK19" s="2"/>
      <c r="BAL19" s="3"/>
      <c r="BAO19" s="2"/>
      <c r="BAP19" s="3"/>
      <c r="BAS19" s="2"/>
      <c r="BAT19" s="3"/>
      <c r="BAW19" s="2"/>
      <c r="BAX19" s="3"/>
      <c r="BBA19" s="2"/>
      <c r="BBB19" s="3"/>
      <c r="BBE19" s="2"/>
      <c r="BBF19" s="3"/>
      <c r="BBI19" s="2"/>
      <c r="BBJ19" s="3"/>
      <c r="BBM19" s="2"/>
      <c r="BBN19" s="3"/>
      <c r="BBQ19" s="2"/>
      <c r="BBR19" s="3"/>
      <c r="BBU19" s="2"/>
      <c r="BBV19" s="3"/>
      <c r="BBY19" s="2"/>
      <c r="BBZ19" s="3"/>
      <c r="BCC19" s="2"/>
      <c r="BCD19" s="3"/>
      <c r="BCG19" s="2"/>
      <c r="BCH19" s="3"/>
      <c r="BCK19" s="2"/>
      <c r="BCL19" s="3"/>
      <c r="BCO19" s="2"/>
      <c r="BCP19" s="3"/>
      <c r="BCS19" s="2"/>
      <c r="BCT19" s="3"/>
      <c r="BCW19" s="2"/>
      <c r="BCX19" s="3"/>
      <c r="BDA19" s="2"/>
      <c r="BDB19" s="3"/>
      <c r="BDE19" s="2"/>
      <c r="BDF19" s="3"/>
      <c r="BDI19" s="2"/>
      <c r="BDJ19" s="3"/>
      <c r="BDM19" s="2"/>
      <c r="BDN19" s="3"/>
      <c r="BDQ19" s="2"/>
      <c r="BDR19" s="3"/>
      <c r="BDU19" s="2"/>
      <c r="BDV19" s="3"/>
      <c r="BDY19" s="2"/>
      <c r="BDZ19" s="3"/>
      <c r="BEC19" s="2"/>
      <c r="BED19" s="3"/>
      <c r="BEG19" s="2"/>
      <c r="BEH19" s="3"/>
      <c r="BEK19" s="2"/>
      <c r="BEL19" s="3"/>
      <c r="BEO19" s="2"/>
      <c r="BEP19" s="3"/>
      <c r="BES19" s="2"/>
      <c r="BET19" s="3"/>
      <c r="BEW19" s="2"/>
      <c r="BEX19" s="3"/>
      <c r="BFA19" s="2"/>
      <c r="BFB19" s="3"/>
      <c r="BFE19" s="2"/>
      <c r="BFF19" s="3"/>
      <c r="BFI19" s="2"/>
      <c r="BFJ19" s="3"/>
      <c r="BFM19" s="2"/>
      <c r="BFN19" s="3"/>
      <c r="BFQ19" s="2"/>
      <c r="BFR19" s="3"/>
      <c r="BFU19" s="2"/>
      <c r="BFV19" s="3"/>
      <c r="BFY19" s="2"/>
      <c r="BFZ19" s="3"/>
      <c r="BGC19" s="2"/>
      <c r="BGD19" s="3"/>
      <c r="BGG19" s="2"/>
      <c r="BGH19" s="3"/>
      <c r="BGK19" s="2"/>
      <c r="BGL19" s="3"/>
      <c r="BGO19" s="2"/>
      <c r="BGP19" s="3"/>
      <c r="BGS19" s="2"/>
      <c r="BGT19" s="3"/>
      <c r="BGW19" s="2"/>
      <c r="BGX19" s="3"/>
      <c r="BHA19" s="2"/>
      <c r="BHB19" s="3"/>
      <c r="BHE19" s="2"/>
      <c r="BHF19" s="3"/>
      <c r="BHI19" s="2"/>
      <c r="BHJ19" s="3"/>
      <c r="BHM19" s="2"/>
      <c r="BHN19" s="3"/>
      <c r="BHQ19" s="2"/>
      <c r="BHR19" s="3"/>
      <c r="BHU19" s="2"/>
      <c r="BHV19" s="3"/>
      <c r="BHY19" s="2"/>
      <c r="BHZ19" s="3"/>
      <c r="BIC19" s="2"/>
      <c r="BID19" s="3"/>
      <c r="BIG19" s="2"/>
      <c r="BIH19" s="3"/>
      <c r="BIK19" s="2"/>
      <c r="BIL19" s="3"/>
      <c r="BIO19" s="2"/>
      <c r="BIP19" s="3"/>
      <c r="BIS19" s="2"/>
      <c r="BIT19" s="3"/>
      <c r="BIW19" s="2"/>
      <c r="BIX19" s="3"/>
      <c r="BJA19" s="2"/>
      <c r="BJB19" s="3"/>
      <c r="BJE19" s="2"/>
      <c r="BJF19" s="3"/>
      <c r="BJI19" s="2"/>
      <c r="BJJ19" s="3"/>
      <c r="BJM19" s="2"/>
      <c r="BJN19" s="3"/>
      <c r="BJQ19" s="2"/>
      <c r="BJR19" s="3"/>
      <c r="BJU19" s="2"/>
      <c r="BJV19" s="3"/>
      <c r="BJY19" s="2"/>
      <c r="BJZ19" s="3"/>
      <c r="BKC19" s="2"/>
      <c r="BKD19" s="3"/>
      <c r="BKG19" s="2"/>
      <c r="BKH19" s="3"/>
      <c r="BKK19" s="2"/>
      <c r="BKL19" s="3"/>
      <c r="BKO19" s="2"/>
      <c r="BKP19" s="3"/>
      <c r="BKS19" s="2"/>
      <c r="BKT19" s="3"/>
      <c r="BKW19" s="2"/>
      <c r="BKX19" s="3"/>
      <c r="BLA19" s="2"/>
      <c r="BLB19" s="3"/>
      <c r="BLE19" s="2"/>
      <c r="BLF19" s="3"/>
      <c r="BLI19" s="2"/>
      <c r="BLJ19" s="3"/>
      <c r="BLM19" s="2"/>
      <c r="BLN19" s="3"/>
      <c r="BLQ19" s="2"/>
      <c r="BLR19" s="3"/>
      <c r="BLU19" s="2"/>
      <c r="BLV19" s="3"/>
      <c r="BLY19" s="2"/>
      <c r="BLZ19" s="3"/>
      <c r="BMC19" s="2"/>
      <c r="BMD19" s="3"/>
      <c r="BMG19" s="2"/>
      <c r="BMH19" s="3"/>
      <c r="BMK19" s="2"/>
      <c r="BML19" s="3"/>
      <c r="BMO19" s="2"/>
      <c r="BMP19" s="3"/>
      <c r="BMS19" s="2"/>
      <c r="BMT19" s="3"/>
      <c r="BMW19" s="2"/>
      <c r="BMX19" s="3"/>
      <c r="BNA19" s="2"/>
      <c r="BNB19" s="3"/>
      <c r="BNE19" s="2"/>
      <c r="BNF19" s="3"/>
      <c r="BNI19" s="2"/>
      <c r="BNJ19" s="3"/>
      <c r="BNM19" s="2"/>
      <c r="BNN19" s="3"/>
      <c r="BNQ19" s="2"/>
      <c r="BNR19" s="3"/>
      <c r="BNU19" s="2"/>
      <c r="BNV19" s="3"/>
      <c r="BNY19" s="2"/>
      <c r="BNZ19" s="3"/>
      <c r="BOC19" s="2"/>
      <c r="BOD19" s="3"/>
      <c r="BOG19" s="2"/>
      <c r="BOH19" s="3"/>
      <c r="BOK19" s="2"/>
      <c r="BOL19" s="3"/>
      <c r="BOO19" s="2"/>
      <c r="BOP19" s="3"/>
      <c r="BOS19" s="2"/>
      <c r="BOT19" s="3"/>
      <c r="BOW19" s="2"/>
      <c r="BOX19" s="3"/>
      <c r="BPA19" s="2"/>
      <c r="BPB19" s="3"/>
      <c r="BPE19" s="2"/>
      <c r="BPF19" s="3"/>
      <c r="BPI19" s="2"/>
      <c r="BPJ19" s="3"/>
      <c r="BPM19" s="2"/>
      <c r="BPN19" s="3"/>
      <c r="BPQ19" s="2"/>
      <c r="BPR19" s="3"/>
      <c r="BPU19" s="2"/>
      <c r="BPV19" s="3"/>
      <c r="BPY19" s="2"/>
      <c r="BPZ19" s="3"/>
      <c r="BQC19" s="2"/>
      <c r="BQD19" s="3"/>
      <c r="BQG19" s="2"/>
      <c r="BQH19" s="3"/>
      <c r="BQK19" s="2"/>
      <c r="BQL19" s="3"/>
      <c r="BQO19" s="2"/>
      <c r="BQP19" s="3"/>
      <c r="BQS19" s="2"/>
      <c r="BQT19" s="3"/>
      <c r="BQW19" s="2"/>
      <c r="BQX19" s="3"/>
      <c r="BRA19" s="2"/>
      <c r="BRB19" s="3"/>
      <c r="BRE19" s="2"/>
      <c r="BRF19" s="3"/>
      <c r="BRI19" s="2"/>
      <c r="BRJ19" s="3"/>
      <c r="BRM19" s="2"/>
      <c r="BRN19" s="3"/>
      <c r="BRQ19" s="2"/>
      <c r="BRR19" s="3"/>
      <c r="BRU19" s="2"/>
      <c r="BRV19" s="3"/>
      <c r="BRY19" s="2"/>
      <c r="BRZ19" s="3"/>
      <c r="BSC19" s="2"/>
      <c r="BSD19" s="3"/>
      <c r="BSG19" s="2"/>
      <c r="BSH19" s="3"/>
      <c r="BSK19" s="2"/>
      <c r="BSL19" s="3"/>
      <c r="BSO19" s="2"/>
      <c r="BSP19" s="3"/>
      <c r="BSS19" s="2"/>
      <c r="BST19" s="3"/>
      <c r="BSW19" s="2"/>
      <c r="BSX19" s="3"/>
      <c r="BTA19" s="2"/>
      <c r="BTB19" s="3"/>
      <c r="BTE19" s="2"/>
      <c r="BTF19" s="3"/>
      <c r="BTI19" s="2"/>
      <c r="BTJ19" s="3"/>
      <c r="BTM19" s="2"/>
      <c r="BTN19" s="3"/>
      <c r="BTQ19" s="2"/>
      <c r="BTR19" s="3"/>
      <c r="BTU19" s="2"/>
      <c r="BTV19" s="3"/>
      <c r="BTY19" s="2"/>
      <c r="BTZ19" s="3"/>
      <c r="BUC19" s="2"/>
      <c r="BUD19" s="3"/>
      <c r="BUG19" s="2"/>
      <c r="BUH19" s="3"/>
      <c r="BUK19" s="2"/>
      <c r="BUL19" s="3"/>
      <c r="BUO19" s="2"/>
      <c r="BUP19" s="3"/>
      <c r="BUS19" s="2"/>
      <c r="BUT19" s="3"/>
      <c r="BUW19" s="2"/>
      <c r="BUX19" s="3"/>
      <c r="BVA19" s="2"/>
      <c r="BVB19" s="3"/>
      <c r="BVE19" s="2"/>
      <c r="BVF19" s="3"/>
      <c r="BVI19" s="2"/>
      <c r="BVJ19" s="3"/>
      <c r="BVM19" s="2"/>
      <c r="BVN19" s="3"/>
      <c r="BVQ19" s="2"/>
      <c r="BVR19" s="3"/>
      <c r="BVU19" s="2"/>
      <c r="BVV19" s="3"/>
      <c r="BVY19" s="2"/>
      <c r="BVZ19" s="3"/>
      <c r="BWC19" s="2"/>
      <c r="BWD19" s="3"/>
      <c r="BWG19" s="2"/>
      <c r="BWH19" s="3"/>
      <c r="BWK19" s="2"/>
      <c r="BWL19" s="3"/>
      <c r="BWO19" s="2"/>
      <c r="BWP19" s="3"/>
      <c r="BWS19" s="2"/>
      <c r="BWT19" s="3"/>
      <c r="BWW19" s="2"/>
      <c r="BWX19" s="3"/>
      <c r="BXA19" s="2"/>
      <c r="BXB19" s="3"/>
      <c r="BXE19" s="2"/>
      <c r="BXF19" s="3"/>
      <c r="BXI19" s="2"/>
      <c r="BXJ19" s="3"/>
      <c r="BXM19" s="2"/>
      <c r="BXN19" s="3"/>
      <c r="BXQ19" s="2"/>
      <c r="BXR19" s="3"/>
      <c r="BXU19" s="2"/>
      <c r="BXV19" s="3"/>
      <c r="BXY19" s="2"/>
      <c r="BXZ19" s="3"/>
      <c r="BYC19" s="2"/>
      <c r="BYD19" s="3"/>
      <c r="BYG19" s="2"/>
      <c r="BYH19" s="3"/>
      <c r="BYK19" s="2"/>
      <c r="BYL19" s="3"/>
      <c r="BYO19" s="2"/>
      <c r="BYP19" s="3"/>
      <c r="BYS19" s="2"/>
      <c r="BYT19" s="3"/>
      <c r="BYW19" s="2"/>
      <c r="BYX19" s="3"/>
      <c r="BZA19" s="2"/>
      <c r="BZB19" s="3"/>
      <c r="BZE19" s="2"/>
      <c r="BZF19" s="3"/>
      <c r="BZI19" s="2"/>
      <c r="BZJ19" s="3"/>
      <c r="BZM19" s="2"/>
      <c r="BZN19" s="3"/>
      <c r="BZQ19" s="2"/>
      <c r="BZR19" s="3"/>
      <c r="BZU19" s="2"/>
      <c r="BZV19" s="3"/>
      <c r="BZY19" s="2"/>
      <c r="BZZ19" s="3"/>
      <c r="CAC19" s="2"/>
      <c r="CAD19" s="3"/>
      <c r="CAG19" s="2"/>
      <c r="CAH19" s="3"/>
      <c r="CAK19" s="2"/>
      <c r="CAL19" s="3"/>
      <c r="CAO19" s="2"/>
      <c r="CAP19" s="3"/>
      <c r="CAS19" s="2"/>
      <c r="CAT19" s="3"/>
      <c r="CAW19" s="2"/>
      <c r="CAX19" s="3"/>
      <c r="CBA19" s="2"/>
      <c r="CBB19" s="3"/>
      <c r="CBE19" s="2"/>
      <c r="CBF19" s="3"/>
      <c r="CBI19" s="2"/>
      <c r="CBJ19" s="3"/>
      <c r="CBM19" s="2"/>
      <c r="CBN19" s="3"/>
      <c r="CBQ19" s="2"/>
      <c r="CBR19" s="3"/>
      <c r="CBU19" s="2"/>
      <c r="CBV19" s="3"/>
      <c r="CBY19" s="2"/>
      <c r="CBZ19" s="3"/>
      <c r="CCC19" s="2"/>
      <c r="CCD19" s="3"/>
      <c r="CCG19" s="2"/>
      <c r="CCH19" s="3"/>
      <c r="CCK19" s="2"/>
      <c r="CCL19" s="3"/>
      <c r="CCO19" s="2"/>
      <c r="CCP19" s="3"/>
      <c r="CCS19" s="2"/>
      <c r="CCT19" s="3"/>
      <c r="CCW19" s="2"/>
      <c r="CCX19" s="3"/>
      <c r="CDA19" s="2"/>
      <c r="CDB19" s="3"/>
      <c r="CDE19" s="2"/>
      <c r="CDF19" s="3"/>
      <c r="CDI19" s="2"/>
      <c r="CDJ19" s="3"/>
      <c r="CDM19" s="2"/>
      <c r="CDN19" s="3"/>
      <c r="CDQ19" s="2"/>
      <c r="CDR19" s="3"/>
      <c r="CDU19" s="2"/>
      <c r="CDV19" s="3"/>
      <c r="CDY19" s="2"/>
      <c r="CDZ19" s="3"/>
      <c r="CEC19" s="2"/>
      <c r="CED19" s="3"/>
      <c r="CEG19" s="2"/>
      <c r="CEH19" s="3"/>
      <c r="CEK19" s="2"/>
      <c r="CEL19" s="3"/>
      <c r="CEO19" s="2"/>
      <c r="CEP19" s="3"/>
      <c r="CES19" s="2"/>
      <c r="CET19" s="3"/>
      <c r="CEW19" s="2"/>
      <c r="CEX19" s="3"/>
      <c r="CFA19" s="2"/>
      <c r="CFB19" s="3"/>
      <c r="CFE19" s="2"/>
      <c r="CFF19" s="3"/>
      <c r="CFI19" s="2"/>
      <c r="CFJ19" s="3"/>
      <c r="CFM19" s="2"/>
      <c r="CFN19" s="3"/>
      <c r="CFQ19" s="2"/>
      <c r="CFR19" s="3"/>
      <c r="CFU19" s="2"/>
      <c r="CFV19" s="3"/>
      <c r="CFY19" s="2"/>
      <c r="CFZ19" s="3"/>
      <c r="CGC19" s="2"/>
      <c r="CGD19" s="3"/>
      <c r="CGG19" s="2"/>
      <c r="CGH19" s="3"/>
      <c r="CGK19" s="2"/>
      <c r="CGL19" s="3"/>
      <c r="CGO19" s="2"/>
      <c r="CGP19" s="3"/>
      <c r="CGS19" s="2"/>
      <c r="CGT19" s="3"/>
      <c r="CGW19" s="2"/>
      <c r="CGX19" s="3"/>
      <c r="CHA19" s="2"/>
      <c r="CHB19" s="3"/>
      <c r="CHE19" s="2"/>
      <c r="CHF19" s="3"/>
      <c r="CHI19" s="2"/>
      <c r="CHJ19" s="3"/>
      <c r="CHM19" s="2"/>
      <c r="CHN19" s="3"/>
      <c r="CHQ19" s="2"/>
      <c r="CHR19" s="3"/>
      <c r="CHU19" s="2"/>
      <c r="CHV19" s="3"/>
      <c r="CHY19" s="2"/>
      <c r="CHZ19" s="3"/>
      <c r="CIC19" s="2"/>
      <c r="CID19" s="3"/>
      <c r="CIG19" s="2"/>
      <c r="CIH19" s="3"/>
      <c r="CIK19" s="2"/>
      <c r="CIL19" s="3"/>
      <c r="CIO19" s="2"/>
      <c r="CIP19" s="3"/>
      <c r="CIS19" s="2"/>
      <c r="CIT19" s="3"/>
      <c r="CIW19" s="2"/>
      <c r="CIX19" s="3"/>
      <c r="CJA19" s="2"/>
      <c r="CJB19" s="3"/>
      <c r="CJE19" s="2"/>
      <c r="CJF19" s="3"/>
      <c r="CJI19" s="2"/>
      <c r="CJJ19" s="3"/>
      <c r="CJM19" s="2"/>
      <c r="CJN19" s="3"/>
      <c r="CJQ19" s="2"/>
      <c r="CJR19" s="3"/>
      <c r="CJU19" s="2"/>
      <c r="CJV19" s="3"/>
      <c r="CJY19" s="2"/>
      <c r="CJZ19" s="3"/>
      <c r="CKC19" s="2"/>
      <c r="CKD19" s="3"/>
      <c r="CKG19" s="2"/>
      <c r="CKH19" s="3"/>
      <c r="CKK19" s="2"/>
      <c r="CKL19" s="3"/>
      <c r="CKO19" s="2"/>
      <c r="CKP19" s="3"/>
      <c r="CKS19" s="2"/>
      <c r="CKT19" s="3"/>
      <c r="CKW19" s="2"/>
      <c r="CKX19" s="3"/>
      <c r="CLA19" s="2"/>
      <c r="CLB19" s="3"/>
      <c r="CLE19" s="2"/>
      <c r="CLF19" s="3"/>
      <c r="CLI19" s="2"/>
      <c r="CLJ19" s="3"/>
      <c r="CLM19" s="2"/>
      <c r="CLN19" s="3"/>
      <c r="CLQ19" s="2"/>
      <c r="CLR19" s="3"/>
      <c r="CLU19" s="2"/>
      <c r="CLV19" s="3"/>
      <c r="CLY19" s="2"/>
      <c r="CLZ19" s="3"/>
      <c r="CMC19" s="2"/>
      <c r="CMD19" s="3"/>
      <c r="CMG19" s="2"/>
      <c r="CMH19" s="3"/>
      <c r="CMK19" s="2"/>
      <c r="CML19" s="3"/>
      <c r="CMO19" s="2"/>
      <c r="CMP19" s="3"/>
      <c r="CMS19" s="2"/>
      <c r="CMT19" s="3"/>
      <c r="CMW19" s="2"/>
      <c r="CMX19" s="3"/>
      <c r="CNA19" s="2"/>
      <c r="CNB19" s="3"/>
      <c r="CNE19" s="2"/>
      <c r="CNF19" s="3"/>
      <c r="CNI19" s="2"/>
      <c r="CNJ19" s="3"/>
      <c r="CNM19" s="2"/>
      <c r="CNN19" s="3"/>
      <c r="CNQ19" s="2"/>
      <c r="CNR19" s="3"/>
      <c r="CNU19" s="2"/>
      <c r="CNV19" s="3"/>
      <c r="CNY19" s="2"/>
      <c r="CNZ19" s="3"/>
      <c r="COC19" s="2"/>
      <c r="COD19" s="3"/>
      <c r="COG19" s="2"/>
      <c r="COH19" s="3"/>
      <c r="COK19" s="2"/>
      <c r="COL19" s="3"/>
      <c r="COO19" s="2"/>
      <c r="COP19" s="3"/>
      <c r="COS19" s="2"/>
      <c r="COT19" s="3"/>
      <c r="COW19" s="2"/>
      <c r="COX19" s="3"/>
      <c r="CPA19" s="2"/>
      <c r="CPB19" s="3"/>
      <c r="CPE19" s="2"/>
      <c r="CPF19" s="3"/>
      <c r="CPI19" s="2"/>
      <c r="CPJ19" s="3"/>
      <c r="CPM19" s="2"/>
      <c r="CPN19" s="3"/>
      <c r="CPQ19" s="2"/>
      <c r="CPR19" s="3"/>
      <c r="CPU19" s="2"/>
      <c r="CPV19" s="3"/>
      <c r="CPY19" s="2"/>
      <c r="CPZ19" s="3"/>
      <c r="CQC19" s="2"/>
      <c r="CQD19" s="3"/>
      <c r="CQG19" s="2"/>
      <c r="CQH19" s="3"/>
      <c r="CQK19" s="2"/>
      <c r="CQL19" s="3"/>
      <c r="CQO19" s="2"/>
      <c r="CQP19" s="3"/>
      <c r="CQS19" s="2"/>
      <c r="CQT19" s="3"/>
      <c r="CQW19" s="2"/>
      <c r="CQX19" s="3"/>
      <c r="CRA19" s="2"/>
      <c r="CRB19" s="3"/>
      <c r="CRE19" s="2"/>
      <c r="CRF19" s="3"/>
      <c r="CRI19" s="2"/>
      <c r="CRJ19" s="3"/>
      <c r="CRM19" s="2"/>
      <c r="CRN19" s="3"/>
      <c r="CRQ19" s="2"/>
      <c r="CRR19" s="3"/>
      <c r="CRU19" s="2"/>
      <c r="CRV19" s="3"/>
      <c r="CRY19" s="2"/>
      <c r="CRZ19" s="3"/>
      <c r="CSC19" s="2"/>
      <c r="CSD19" s="3"/>
      <c r="CSG19" s="2"/>
      <c r="CSH19" s="3"/>
      <c r="CSK19" s="2"/>
      <c r="CSL19" s="3"/>
      <c r="CSO19" s="2"/>
      <c r="CSP19" s="3"/>
      <c r="CSS19" s="2"/>
      <c r="CST19" s="3"/>
      <c r="CSW19" s="2"/>
      <c r="CSX19" s="3"/>
      <c r="CTA19" s="2"/>
      <c r="CTB19" s="3"/>
      <c r="CTE19" s="2"/>
      <c r="CTF19" s="3"/>
      <c r="CTI19" s="2"/>
      <c r="CTJ19" s="3"/>
      <c r="CTM19" s="2"/>
      <c r="CTN19" s="3"/>
      <c r="CTQ19" s="2"/>
      <c r="CTR19" s="3"/>
      <c r="CTU19" s="2"/>
      <c r="CTV19" s="3"/>
      <c r="CTY19" s="2"/>
      <c r="CTZ19" s="3"/>
      <c r="CUC19" s="2"/>
      <c r="CUD19" s="3"/>
      <c r="CUG19" s="2"/>
      <c r="CUH19" s="3"/>
      <c r="CUK19" s="2"/>
      <c r="CUL19" s="3"/>
      <c r="CUO19" s="2"/>
      <c r="CUP19" s="3"/>
      <c r="CUS19" s="2"/>
      <c r="CUT19" s="3"/>
      <c r="CUW19" s="2"/>
      <c r="CUX19" s="3"/>
      <c r="CVA19" s="2"/>
      <c r="CVB19" s="3"/>
      <c r="CVE19" s="2"/>
      <c r="CVF19" s="3"/>
      <c r="CVI19" s="2"/>
      <c r="CVJ19" s="3"/>
      <c r="CVM19" s="2"/>
      <c r="CVN19" s="3"/>
      <c r="CVQ19" s="2"/>
      <c r="CVR19" s="3"/>
      <c r="CVU19" s="2"/>
      <c r="CVV19" s="3"/>
      <c r="CVY19" s="2"/>
      <c r="CVZ19" s="3"/>
      <c r="CWC19" s="2"/>
      <c r="CWD19" s="3"/>
      <c r="CWG19" s="2"/>
      <c r="CWH19" s="3"/>
      <c r="CWK19" s="2"/>
      <c r="CWL19" s="3"/>
      <c r="CWO19" s="2"/>
      <c r="CWP19" s="3"/>
      <c r="CWS19" s="2"/>
      <c r="CWT19" s="3"/>
      <c r="CWW19" s="2"/>
      <c r="CWX19" s="3"/>
      <c r="CXA19" s="2"/>
      <c r="CXB19" s="3"/>
      <c r="CXE19" s="2"/>
      <c r="CXF19" s="3"/>
      <c r="CXI19" s="2"/>
      <c r="CXJ19" s="3"/>
      <c r="CXM19" s="2"/>
      <c r="CXN19" s="3"/>
      <c r="CXQ19" s="2"/>
      <c r="CXR19" s="3"/>
      <c r="CXU19" s="2"/>
      <c r="CXV19" s="3"/>
      <c r="CXY19" s="2"/>
      <c r="CXZ19" s="3"/>
      <c r="CYC19" s="2"/>
      <c r="CYD19" s="3"/>
      <c r="CYG19" s="2"/>
      <c r="CYH19" s="3"/>
      <c r="CYK19" s="2"/>
      <c r="CYL19" s="3"/>
      <c r="CYO19" s="2"/>
      <c r="CYP19" s="3"/>
      <c r="CYS19" s="2"/>
      <c r="CYT19" s="3"/>
      <c r="CYW19" s="2"/>
      <c r="CYX19" s="3"/>
      <c r="CZA19" s="2"/>
      <c r="CZB19" s="3"/>
      <c r="CZE19" s="2"/>
      <c r="CZF19" s="3"/>
      <c r="CZI19" s="2"/>
      <c r="CZJ19" s="3"/>
      <c r="CZM19" s="2"/>
      <c r="CZN19" s="3"/>
      <c r="CZQ19" s="2"/>
      <c r="CZR19" s="3"/>
      <c r="CZU19" s="2"/>
      <c r="CZV19" s="3"/>
      <c r="CZY19" s="2"/>
      <c r="CZZ19" s="3"/>
      <c r="DAC19" s="2"/>
      <c r="DAD19" s="3"/>
      <c r="DAG19" s="2"/>
      <c r="DAH19" s="3"/>
      <c r="DAK19" s="2"/>
      <c r="DAL19" s="3"/>
      <c r="DAO19" s="2"/>
      <c r="DAP19" s="3"/>
      <c r="DAS19" s="2"/>
      <c r="DAT19" s="3"/>
      <c r="DAW19" s="2"/>
      <c r="DAX19" s="3"/>
      <c r="DBA19" s="2"/>
      <c r="DBB19" s="3"/>
      <c r="DBE19" s="2"/>
      <c r="DBF19" s="3"/>
      <c r="DBI19" s="2"/>
      <c r="DBJ19" s="3"/>
      <c r="DBM19" s="2"/>
      <c r="DBN19" s="3"/>
      <c r="DBQ19" s="2"/>
      <c r="DBR19" s="3"/>
      <c r="DBU19" s="2"/>
      <c r="DBV19" s="3"/>
      <c r="DBY19" s="2"/>
      <c r="DBZ19" s="3"/>
      <c r="DCC19" s="2"/>
      <c r="DCD19" s="3"/>
      <c r="DCG19" s="2"/>
      <c r="DCH19" s="3"/>
      <c r="DCK19" s="2"/>
      <c r="DCL19" s="3"/>
      <c r="DCO19" s="2"/>
      <c r="DCP19" s="3"/>
      <c r="DCS19" s="2"/>
      <c r="DCT19" s="3"/>
      <c r="DCW19" s="2"/>
      <c r="DCX19" s="3"/>
      <c r="DDA19" s="2"/>
      <c r="DDB19" s="3"/>
      <c r="DDE19" s="2"/>
      <c r="DDF19" s="3"/>
      <c r="DDI19" s="2"/>
      <c r="DDJ19" s="3"/>
      <c r="DDM19" s="2"/>
      <c r="DDN19" s="3"/>
      <c r="DDQ19" s="2"/>
      <c r="DDR19" s="3"/>
      <c r="DDU19" s="2"/>
      <c r="DDV19" s="3"/>
      <c r="DDY19" s="2"/>
      <c r="DDZ19" s="3"/>
      <c r="DEC19" s="2"/>
      <c r="DED19" s="3"/>
      <c r="DEG19" s="2"/>
      <c r="DEH19" s="3"/>
      <c r="DEK19" s="2"/>
      <c r="DEL19" s="3"/>
      <c r="DEO19" s="2"/>
      <c r="DEP19" s="3"/>
      <c r="DES19" s="2"/>
      <c r="DET19" s="3"/>
      <c r="DEW19" s="2"/>
      <c r="DEX19" s="3"/>
      <c r="DFA19" s="2"/>
      <c r="DFB19" s="3"/>
      <c r="DFE19" s="2"/>
      <c r="DFF19" s="3"/>
      <c r="DFI19" s="2"/>
      <c r="DFJ19" s="3"/>
      <c r="DFM19" s="2"/>
      <c r="DFN19" s="3"/>
      <c r="DFQ19" s="2"/>
      <c r="DFR19" s="3"/>
      <c r="DFU19" s="2"/>
      <c r="DFV19" s="3"/>
      <c r="DFY19" s="2"/>
      <c r="DFZ19" s="3"/>
      <c r="DGC19" s="2"/>
      <c r="DGD19" s="3"/>
      <c r="DGG19" s="2"/>
      <c r="DGH19" s="3"/>
      <c r="DGK19" s="2"/>
      <c r="DGL19" s="3"/>
      <c r="DGO19" s="2"/>
      <c r="DGP19" s="3"/>
      <c r="DGS19" s="2"/>
      <c r="DGT19" s="3"/>
      <c r="DGW19" s="2"/>
      <c r="DGX19" s="3"/>
      <c r="DHA19" s="2"/>
      <c r="DHB19" s="3"/>
      <c r="DHE19" s="2"/>
      <c r="DHF19" s="3"/>
      <c r="DHI19" s="2"/>
      <c r="DHJ19" s="3"/>
      <c r="DHM19" s="2"/>
      <c r="DHN19" s="3"/>
      <c r="DHQ19" s="2"/>
      <c r="DHR19" s="3"/>
      <c r="DHU19" s="2"/>
      <c r="DHV19" s="3"/>
      <c r="DHY19" s="2"/>
      <c r="DHZ19" s="3"/>
      <c r="DIC19" s="2"/>
      <c r="DID19" s="3"/>
      <c r="DIG19" s="2"/>
      <c r="DIH19" s="3"/>
      <c r="DIK19" s="2"/>
      <c r="DIL19" s="3"/>
      <c r="DIO19" s="2"/>
      <c r="DIP19" s="3"/>
      <c r="DIS19" s="2"/>
      <c r="DIT19" s="3"/>
      <c r="DIW19" s="2"/>
      <c r="DIX19" s="3"/>
      <c r="DJA19" s="2"/>
      <c r="DJB19" s="3"/>
      <c r="DJE19" s="2"/>
      <c r="DJF19" s="3"/>
      <c r="DJI19" s="2"/>
      <c r="DJJ19" s="3"/>
      <c r="DJM19" s="2"/>
      <c r="DJN19" s="3"/>
      <c r="DJQ19" s="2"/>
      <c r="DJR19" s="3"/>
      <c r="DJU19" s="2"/>
      <c r="DJV19" s="3"/>
      <c r="DJY19" s="2"/>
      <c r="DJZ19" s="3"/>
      <c r="DKC19" s="2"/>
      <c r="DKD19" s="3"/>
      <c r="DKG19" s="2"/>
      <c r="DKH19" s="3"/>
      <c r="DKK19" s="2"/>
      <c r="DKL19" s="3"/>
      <c r="DKO19" s="2"/>
      <c r="DKP19" s="3"/>
      <c r="DKS19" s="2"/>
      <c r="DKT19" s="3"/>
      <c r="DKW19" s="2"/>
      <c r="DKX19" s="3"/>
      <c r="DLA19" s="2"/>
      <c r="DLB19" s="3"/>
      <c r="DLE19" s="2"/>
      <c r="DLF19" s="3"/>
      <c r="DLI19" s="2"/>
      <c r="DLJ19" s="3"/>
      <c r="DLM19" s="2"/>
      <c r="DLN19" s="3"/>
      <c r="DLQ19" s="2"/>
      <c r="DLR19" s="3"/>
      <c r="DLU19" s="2"/>
      <c r="DLV19" s="3"/>
      <c r="DLY19" s="2"/>
      <c r="DLZ19" s="3"/>
      <c r="DMC19" s="2"/>
      <c r="DMD19" s="3"/>
      <c r="DMG19" s="2"/>
      <c r="DMH19" s="3"/>
      <c r="DMK19" s="2"/>
      <c r="DML19" s="3"/>
      <c r="DMO19" s="2"/>
      <c r="DMP19" s="3"/>
      <c r="DMS19" s="2"/>
      <c r="DMT19" s="3"/>
      <c r="DMW19" s="2"/>
      <c r="DMX19" s="3"/>
      <c r="DNA19" s="2"/>
      <c r="DNB19" s="3"/>
      <c r="DNE19" s="2"/>
      <c r="DNF19" s="3"/>
      <c r="DNI19" s="2"/>
      <c r="DNJ19" s="3"/>
      <c r="DNM19" s="2"/>
      <c r="DNN19" s="3"/>
      <c r="DNQ19" s="2"/>
      <c r="DNR19" s="3"/>
      <c r="DNU19" s="2"/>
      <c r="DNV19" s="3"/>
      <c r="DNY19" s="2"/>
      <c r="DNZ19" s="3"/>
      <c r="DOC19" s="2"/>
      <c r="DOD19" s="3"/>
      <c r="DOG19" s="2"/>
      <c r="DOH19" s="3"/>
      <c r="DOK19" s="2"/>
      <c r="DOL19" s="3"/>
      <c r="DOO19" s="2"/>
      <c r="DOP19" s="3"/>
      <c r="DOS19" s="2"/>
      <c r="DOT19" s="3"/>
      <c r="DOW19" s="2"/>
      <c r="DOX19" s="3"/>
      <c r="DPA19" s="2"/>
      <c r="DPB19" s="3"/>
      <c r="DPE19" s="2"/>
      <c r="DPF19" s="3"/>
      <c r="DPI19" s="2"/>
      <c r="DPJ19" s="3"/>
      <c r="DPM19" s="2"/>
      <c r="DPN19" s="3"/>
      <c r="DPQ19" s="2"/>
      <c r="DPR19" s="3"/>
      <c r="DPU19" s="2"/>
      <c r="DPV19" s="3"/>
      <c r="DPY19" s="2"/>
      <c r="DPZ19" s="3"/>
      <c r="DQC19" s="2"/>
      <c r="DQD19" s="3"/>
      <c r="DQG19" s="2"/>
      <c r="DQH19" s="3"/>
      <c r="DQK19" s="2"/>
      <c r="DQL19" s="3"/>
      <c r="DQO19" s="2"/>
      <c r="DQP19" s="3"/>
      <c r="DQS19" s="2"/>
      <c r="DQT19" s="3"/>
      <c r="DQW19" s="2"/>
      <c r="DQX19" s="3"/>
      <c r="DRA19" s="2"/>
      <c r="DRB19" s="3"/>
      <c r="DRE19" s="2"/>
      <c r="DRF19" s="3"/>
      <c r="DRI19" s="2"/>
      <c r="DRJ19" s="3"/>
      <c r="DRM19" s="2"/>
      <c r="DRN19" s="3"/>
      <c r="DRQ19" s="2"/>
      <c r="DRR19" s="3"/>
      <c r="DRU19" s="2"/>
      <c r="DRV19" s="3"/>
      <c r="DRY19" s="2"/>
      <c r="DRZ19" s="3"/>
      <c r="DSC19" s="2"/>
      <c r="DSD19" s="3"/>
      <c r="DSG19" s="2"/>
      <c r="DSH19" s="3"/>
      <c r="DSK19" s="2"/>
      <c r="DSL19" s="3"/>
      <c r="DSO19" s="2"/>
      <c r="DSP19" s="3"/>
      <c r="DSS19" s="2"/>
      <c r="DST19" s="3"/>
      <c r="DSW19" s="2"/>
      <c r="DSX19" s="3"/>
      <c r="DTA19" s="2"/>
      <c r="DTB19" s="3"/>
      <c r="DTE19" s="2"/>
      <c r="DTF19" s="3"/>
      <c r="DTI19" s="2"/>
      <c r="DTJ19" s="3"/>
      <c r="DTM19" s="2"/>
      <c r="DTN19" s="3"/>
      <c r="DTQ19" s="2"/>
      <c r="DTR19" s="3"/>
      <c r="DTU19" s="2"/>
      <c r="DTV19" s="3"/>
      <c r="DTY19" s="2"/>
      <c r="DTZ19" s="3"/>
      <c r="DUC19" s="2"/>
      <c r="DUD19" s="3"/>
      <c r="DUG19" s="2"/>
      <c r="DUH19" s="3"/>
      <c r="DUK19" s="2"/>
      <c r="DUL19" s="3"/>
      <c r="DUO19" s="2"/>
      <c r="DUP19" s="3"/>
      <c r="DUS19" s="2"/>
      <c r="DUT19" s="3"/>
      <c r="DUW19" s="2"/>
      <c r="DUX19" s="3"/>
      <c r="DVA19" s="2"/>
      <c r="DVB19" s="3"/>
      <c r="DVE19" s="2"/>
      <c r="DVF19" s="3"/>
      <c r="DVI19" s="2"/>
      <c r="DVJ19" s="3"/>
      <c r="DVM19" s="2"/>
      <c r="DVN19" s="3"/>
      <c r="DVQ19" s="2"/>
      <c r="DVR19" s="3"/>
      <c r="DVU19" s="2"/>
      <c r="DVV19" s="3"/>
      <c r="DVY19" s="2"/>
      <c r="DVZ19" s="3"/>
      <c r="DWC19" s="2"/>
      <c r="DWD19" s="3"/>
      <c r="DWG19" s="2"/>
      <c r="DWH19" s="3"/>
      <c r="DWK19" s="2"/>
      <c r="DWL19" s="3"/>
      <c r="DWO19" s="2"/>
      <c r="DWP19" s="3"/>
      <c r="DWS19" s="2"/>
      <c r="DWT19" s="3"/>
      <c r="DWW19" s="2"/>
      <c r="DWX19" s="3"/>
      <c r="DXA19" s="2"/>
      <c r="DXB19" s="3"/>
      <c r="DXE19" s="2"/>
      <c r="DXF19" s="3"/>
      <c r="DXI19" s="2"/>
      <c r="DXJ19" s="3"/>
      <c r="DXM19" s="2"/>
      <c r="DXN19" s="3"/>
      <c r="DXQ19" s="2"/>
      <c r="DXR19" s="3"/>
      <c r="DXU19" s="2"/>
      <c r="DXV19" s="3"/>
      <c r="DXY19" s="2"/>
      <c r="DXZ19" s="3"/>
      <c r="DYC19" s="2"/>
      <c r="DYD19" s="3"/>
      <c r="DYG19" s="2"/>
      <c r="DYH19" s="3"/>
      <c r="DYK19" s="2"/>
      <c r="DYL19" s="3"/>
      <c r="DYO19" s="2"/>
      <c r="DYP19" s="3"/>
      <c r="DYS19" s="2"/>
      <c r="DYT19" s="3"/>
      <c r="DYW19" s="2"/>
      <c r="DYX19" s="3"/>
      <c r="DZA19" s="2"/>
      <c r="DZB19" s="3"/>
      <c r="DZE19" s="2"/>
      <c r="DZF19" s="3"/>
      <c r="DZI19" s="2"/>
      <c r="DZJ19" s="3"/>
      <c r="DZM19" s="2"/>
      <c r="DZN19" s="3"/>
      <c r="DZQ19" s="2"/>
      <c r="DZR19" s="3"/>
      <c r="DZU19" s="2"/>
      <c r="DZV19" s="3"/>
      <c r="DZY19" s="2"/>
      <c r="DZZ19" s="3"/>
      <c r="EAC19" s="2"/>
      <c r="EAD19" s="3"/>
      <c r="EAG19" s="2"/>
      <c r="EAH19" s="3"/>
      <c r="EAK19" s="2"/>
      <c r="EAL19" s="3"/>
      <c r="EAO19" s="2"/>
      <c r="EAP19" s="3"/>
      <c r="EAS19" s="2"/>
      <c r="EAT19" s="3"/>
      <c r="EAW19" s="2"/>
      <c r="EAX19" s="3"/>
      <c r="EBA19" s="2"/>
      <c r="EBB19" s="3"/>
      <c r="EBE19" s="2"/>
      <c r="EBF19" s="3"/>
      <c r="EBI19" s="2"/>
      <c r="EBJ19" s="3"/>
      <c r="EBM19" s="2"/>
      <c r="EBN19" s="3"/>
      <c r="EBQ19" s="2"/>
      <c r="EBR19" s="3"/>
      <c r="EBU19" s="2"/>
      <c r="EBV19" s="3"/>
      <c r="EBY19" s="2"/>
      <c r="EBZ19" s="3"/>
      <c r="ECC19" s="2"/>
      <c r="ECD19" s="3"/>
      <c r="ECG19" s="2"/>
      <c r="ECH19" s="3"/>
      <c r="ECK19" s="2"/>
      <c r="ECL19" s="3"/>
      <c r="ECO19" s="2"/>
      <c r="ECP19" s="3"/>
      <c r="ECS19" s="2"/>
      <c r="ECT19" s="3"/>
      <c r="ECW19" s="2"/>
      <c r="ECX19" s="3"/>
      <c r="EDA19" s="2"/>
      <c r="EDB19" s="3"/>
      <c r="EDE19" s="2"/>
      <c r="EDF19" s="3"/>
      <c r="EDI19" s="2"/>
      <c r="EDJ19" s="3"/>
      <c r="EDM19" s="2"/>
      <c r="EDN19" s="3"/>
      <c r="EDQ19" s="2"/>
      <c r="EDR19" s="3"/>
      <c r="EDU19" s="2"/>
      <c r="EDV19" s="3"/>
      <c r="EDY19" s="2"/>
      <c r="EDZ19" s="3"/>
      <c r="EEC19" s="2"/>
      <c r="EED19" s="3"/>
      <c r="EEG19" s="2"/>
      <c r="EEH19" s="3"/>
      <c r="EEK19" s="2"/>
      <c r="EEL19" s="3"/>
      <c r="EEO19" s="2"/>
      <c r="EEP19" s="3"/>
      <c r="EES19" s="2"/>
      <c r="EET19" s="3"/>
      <c r="EEW19" s="2"/>
      <c r="EEX19" s="3"/>
      <c r="EFA19" s="2"/>
      <c r="EFB19" s="3"/>
      <c r="EFE19" s="2"/>
      <c r="EFF19" s="3"/>
      <c r="EFI19" s="2"/>
      <c r="EFJ19" s="3"/>
      <c r="EFM19" s="2"/>
      <c r="EFN19" s="3"/>
      <c r="EFQ19" s="2"/>
      <c r="EFR19" s="3"/>
      <c r="EFU19" s="2"/>
      <c r="EFV19" s="3"/>
      <c r="EFY19" s="2"/>
      <c r="EFZ19" s="3"/>
      <c r="EGC19" s="2"/>
      <c r="EGD19" s="3"/>
      <c r="EGG19" s="2"/>
      <c r="EGH19" s="3"/>
      <c r="EGK19" s="2"/>
      <c r="EGL19" s="3"/>
      <c r="EGO19" s="2"/>
      <c r="EGP19" s="3"/>
      <c r="EGS19" s="2"/>
      <c r="EGT19" s="3"/>
      <c r="EGW19" s="2"/>
      <c r="EGX19" s="3"/>
      <c r="EHA19" s="2"/>
      <c r="EHB19" s="3"/>
      <c r="EHE19" s="2"/>
      <c r="EHF19" s="3"/>
      <c r="EHI19" s="2"/>
      <c r="EHJ19" s="3"/>
      <c r="EHM19" s="2"/>
      <c r="EHN19" s="3"/>
      <c r="EHQ19" s="2"/>
      <c r="EHR19" s="3"/>
      <c r="EHU19" s="2"/>
      <c r="EHV19" s="3"/>
      <c r="EHY19" s="2"/>
      <c r="EHZ19" s="3"/>
      <c r="EIC19" s="2"/>
      <c r="EID19" s="3"/>
      <c r="EIG19" s="2"/>
      <c r="EIH19" s="3"/>
      <c r="EIK19" s="2"/>
      <c r="EIL19" s="3"/>
      <c r="EIO19" s="2"/>
      <c r="EIP19" s="3"/>
      <c r="EIS19" s="2"/>
      <c r="EIT19" s="3"/>
      <c r="EIW19" s="2"/>
      <c r="EIX19" s="3"/>
      <c r="EJA19" s="2"/>
      <c r="EJB19" s="3"/>
      <c r="EJE19" s="2"/>
      <c r="EJF19" s="3"/>
      <c r="EJI19" s="2"/>
      <c r="EJJ19" s="3"/>
      <c r="EJM19" s="2"/>
      <c r="EJN19" s="3"/>
      <c r="EJQ19" s="2"/>
      <c r="EJR19" s="3"/>
      <c r="EJU19" s="2"/>
      <c r="EJV19" s="3"/>
      <c r="EJY19" s="2"/>
      <c r="EJZ19" s="3"/>
      <c r="EKC19" s="2"/>
      <c r="EKD19" s="3"/>
      <c r="EKG19" s="2"/>
      <c r="EKH19" s="3"/>
      <c r="EKK19" s="2"/>
      <c r="EKL19" s="3"/>
      <c r="EKO19" s="2"/>
      <c r="EKP19" s="3"/>
      <c r="EKS19" s="2"/>
      <c r="EKT19" s="3"/>
      <c r="EKW19" s="2"/>
      <c r="EKX19" s="3"/>
      <c r="ELA19" s="2"/>
      <c r="ELB19" s="3"/>
      <c r="ELE19" s="2"/>
      <c r="ELF19" s="3"/>
      <c r="ELI19" s="2"/>
      <c r="ELJ19" s="3"/>
      <c r="ELM19" s="2"/>
      <c r="ELN19" s="3"/>
      <c r="ELQ19" s="2"/>
      <c r="ELR19" s="3"/>
      <c r="ELU19" s="2"/>
      <c r="ELV19" s="3"/>
      <c r="ELY19" s="2"/>
      <c r="ELZ19" s="3"/>
      <c r="EMC19" s="2"/>
      <c r="EMD19" s="3"/>
      <c r="EMG19" s="2"/>
      <c r="EMH19" s="3"/>
      <c r="EMK19" s="2"/>
      <c r="EML19" s="3"/>
      <c r="EMO19" s="2"/>
      <c r="EMP19" s="3"/>
      <c r="EMS19" s="2"/>
      <c r="EMT19" s="3"/>
      <c r="EMW19" s="2"/>
      <c r="EMX19" s="3"/>
      <c r="ENA19" s="2"/>
      <c r="ENB19" s="3"/>
      <c r="ENE19" s="2"/>
      <c r="ENF19" s="3"/>
      <c r="ENI19" s="2"/>
      <c r="ENJ19" s="3"/>
      <c r="ENM19" s="2"/>
      <c r="ENN19" s="3"/>
      <c r="ENQ19" s="2"/>
      <c r="ENR19" s="3"/>
      <c r="ENU19" s="2"/>
      <c r="ENV19" s="3"/>
      <c r="ENY19" s="2"/>
      <c r="ENZ19" s="3"/>
      <c r="EOC19" s="2"/>
      <c r="EOD19" s="3"/>
      <c r="EOG19" s="2"/>
      <c r="EOH19" s="3"/>
      <c r="EOK19" s="2"/>
      <c r="EOL19" s="3"/>
      <c r="EOO19" s="2"/>
      <c r="EOP19" s="3"/>
      <c r="EOS19" s="2"/>
      <c r="EOT19" s="3"/>
      <c r="EOW19" s="2"/>
      <c r="EOX19" s="3"/>
      <c r="EPA19" s="2"/>
      <c r="EPB19" s="3"/>
      <c r="EPE19" s="2"/>
      <c r="EPF19" s="3"/>
      <c r="EPI19" s="2"/>
      <c r="EPJ19" s="3"/>
      <c r="EPM19" s="2"/>
      <c r="EPN19" s="3"/>
      <c r="EPQ19" s="2"/>
      <c r="EPR19" s="3"/>
      <c r="EPU19" s="2"/>
      <c r="EPV19" s="3"/>
      <c r="EPY19" s="2"/>
      <c r="EPZ19" s="3"/>
      <c r="EQC19" s="2"/>
      <c r="EQD19" s="3"/>
      <c r="EQG19" s="2"/>
      <c r="EQH19" s="3"/>
      <c r="EQK19" s="2"/>
      <c r="EQL19" s="3"/>
      <c r="EQO19" s="2"/>
      <c r="EQP19" s="3"/>
      <c r="EQS19" s="2"/>
      <c r="EQT19" s="3"/>
      <c r="EQW19" s="2"/>
      <c r="EQX19" s="3"/>
      <c r="ERA19" s="2"/>
      <c r="ERB19" s="3"/>
      <c r="ERE19" s="2"/>
      <c r="ERF19" s="3"/>
      <c r="ERI19" s="2"/>
      <c r="ERJ19" s="3"/>
      <c r="ERM19" s="2"/>
      <c r="ERN19" s="3"/>
      <c r="ERQ19" s="2"/>
      <c r="ERR19" s="3"/>
      <c r="ERU19" s="2"/>
      <c r="ERV19" s="3"/>
      <c r="ERY19" s="2"/>
      <c r="ERZ19" s="3"/>
      <c r="ESC19" s="2"/>
      <c r="ESD19" s="3"/>
      <c r="ESG19" s="2"/>
      <c r="ESH19" s="3"/>
      <c r="ESK19" s="2"/>
      <c r="ESL19" s="3"/>
      <c r="ESO19" s="2"/>
      <c r="ESP19" s="3"/>
      <c r="ESS19" s="2"/>
      <c r="EST19" s="3"/>
      <c r="ESW19" s="2"/>
      <c r="ESX19" s="3"/>
      <c r="ETA19" s="2"/>
      <c r="ETB19" s="3"/>
      <c r="ETE19" s="2"/>
      <c r="ETF19" s="3"/>
      <c r="ETI19" s="2"/>
      <c r="ETJ19" s="3"/>
      <c r="ETM19" s="2"/>
      <c r="ETN19" s="3"/>
      <c r="ETQ19" s="2"/>
      <c r="ETR19" s="3"/>
      <c r="ETU19" s="2"/>
      <c r="ETV19" s="3"/>
      <c r="ETY19" s="2"/>
      <c r="ETZ19" s="3"/>
      <c r="EUC19" s="2"/>
      <c r="EUD19" s="3"/>
      <c r="EUG19" s="2"/>
      <c r="EUH19" s="3"/>
      <c r="EUK19" s="2"/>
      <c r="EUL19" s="3"/>
      <c r="EUO19" s="2"/>
      <c r="EUP19" s="3"/>
      <c r="EUS19" s="2"/>
      <c r="EUT19" s="3"/>
      <c r="EUW19" s="2"/>
      <c r="EUX19" s="3"/>
      <c r="EVA19" s="2"/>
      <c r="EVB19" s="3"/>
      <c r="EVE19" s="2"/>
      <c r="EVF19" s="3"/>
      <c r="EVI19" s="2"/>
      <c r="EVJ19" s="3"/>
      <c r="EVM19" s="2"/>
      <c r="EVN19" s="3"/>
      <c r="EVQ19" s="2"/>
      <c r="EVR19" s="3"/>
      <c r="EVU19" s="2"/>
      <c r="EVV19" s="3"/>
      <c r="EVY19" s="2"/>
      <c r="EVZ19" s="3"/>
      <c r="EWC19" s="2"/>
      <c r="EWD19" s="3"/>
      <c r="EWG19" s="2"/>
      <c r="EWH19" s="3"/>
      <c r="EWK19" s="2"/>
      <c r="EWL19" s="3"/>
      <c r="EWO19" s="2"/>
      <c r="EWP19" s="3"/>
      <c r="EWS19" s="2"/>
      <c r="EWT19" s="3"/>
      <c r="EWW19" s="2"/>
      <c r="EWX19" s="3"/>
      <c r="EXA19" s="2"/>
      <c r="EXB19" s="3"/>
      <c r="EXE19" s="2"/>
      <c r="EXF19" s="3"/>
      <c r="EXI19" s="2"/>
      <c r="EXJ19" s="3"/>
      <c r="EXM19" s="2"/>
      <c r="EXN19" s="3"/>
      <c r="EXQ19" s="2"/>
      <c r="EXR19" s="3"/>
      <c r="EXU19" s="2"/>
      <c r="EXV19" s="3"/>
      <c r="EXY19" s="2"/>
      <c r="EXZ19" s="3"/>
      <c r="EYC19" s="2"/>
      <c r="EYD19" s="3"/>
      <c r="EYG19" s="2"/>
      <c r="EYH19" s="3"/>
      <c r="EYK19" s="2"/>
      <c r="EYL19" s="3"/>
      <c r="EYO19" s="2"/>
      <c r="EYP19" s="3"/>
      <c r="EYS19" s="2"/>
      <c r="EYT19" s="3"/>
      <c r="EYW19" s="2"/>
      <c r="EYX19" s="3"/>
      <c r="EZA19" s="2"/>
      <c r="EZB19" s="3"/>
      <c r="EZE19" s="2"/>
      <c r="EZF19" s="3"/>
      <c r="EZI19" s="2"/>
      <c r="EZJ19" s="3"/>
      <c r="EZM19" s="2"/>
      <c r="EZN19" s="3"/>
      <c r="EZQ19" s="2"/>
      <c r="EZR19" s="3"/>
      <c r="EZU19" s="2"/>
      <c r="EZV19" s="3"/>
      <c r="EZY19" s="2"/>
      <c r="EZZ19" s="3"/>
      <c r="FAC19" s="2"/>
      <c r="FAD19" s="3"/>
      <c r="FAG19" s="2"/>
      <c r="FAH19" s="3"/>
      <c r="FAK19" s="2"/>
      <c r="FAL19" s="3"/>
      <c r="FAO19" s="2"/>
      <c r="FAP19" s="3"/>
      <c r="FAS19" s="2"/>
      <c r="FAT19" s="3"/>
      <c r="FAW19" s="2"/>
      <c r="FAX19" s="3"/>
      <c r="FBA19" s="2"/>
      <c r="FBB19" s="3"/>
      <c r="FBE19" s="2"/>
      <c r="FBF19" s="3"/>
      <c r="FBI19" s="2"/>
      <c r="FBJ19" s="3"/>
      <c r="FBM19" s="2"/>
      <c r="FBN19" s="3"/>
      <c r="FBQ19" s="2"/>
      <c r="FBR19" s="3"/>
      <c r="FBU19" s="2"/>
      <c r="FBV19" s="3"/>
      <c r="FBY19" s="2"/>
      <c r="FBZ19" s="3"/>
      <c r="FCC19" s="2"/>
      <c r="FCD19" s="3"/>
      <c r="FCG19" s="2"/>
      <c r="FCH19" s="3"/>
      <c r="FCK19" s="2"/>
      <c r="FCL19" s="3"/>
      <c r="FCO19" s="2"/>
      <c r="FCP19" s="3"/>
      <c r="FCS19" s="2"/>
      <c r="FCT19" s="3"/>
      <c r="FCW19" s="2"/>
      <c r="FCX19" s="3"/>
      <c r="FDA19" s="2"/>
      <c r="FDB19" s="3"/>
      <c r="FDE19" s="2"/>
      <c r="FDF19" s="3"/>
      <c r="FDI19" s="2"/>
      <c r="FDJ19" s="3"/>
      <c r="FDM19" s="2"/>
      <c r="FDN19" s="3"/>
      <c r="FDQ19" s="2"/>
      <c r="FDR19" s="3"/>
      <c r="FDU19" s="2"/>
      <c r="FDV19" s="3"/>
      <c r="FDY19" s="2"/>
      <c r="FDZ19" s="3"/>
      <c r="FEC19" s="2"/>
      <c r="FED19" s="3"/>
      <c r="FEG19" s="2"/>
      <c r="FEH19" s="3"/>
      <c r="FEK19" s="2"/>
      <c r="FEL19" s="3"/>
      <c r="FEO19" s="2"/>
      <c r="FEP19" s="3"/>
      <c r="FES19" s="2"/>
      <c r="FET19" s="3"/>
      <c r="FEW19" s="2"/>
      <c r="FEX19" s="3"/>
      <c r="FFA19" s="2"/>
      <c r="FFB19" s="3"/>
      <c r="FFE19" s="2"/>
      <c r="FFF19" s="3"/>
      <c r="FFI19" s="2"/>
      <c r="FFJ19" s="3"/>
      <c r="FFM19" s="2"/>
      <c r="FFN19" s="3"/>
      <c r="FFQ19" s="2"/>
      <c r="FFR19" s="3"/>
      <c r="FFU19" s="2"/>
      <c r="FFV19" s="3"/>
      <c r="FFY19" s="2"/>
      <c r="FFZ19" s="3"/>
      <c r="FGC19" s="2"/>
      <c r="FGD19" s="3"/>
      <c r="FGG19" s="2"/>
      <c r="FGH19" s="3"/>
      <c r="FGK19" s="2"/>
      <c r="FGL19" s="3"/>
      <c r="FGO19" s="2"/>
      <c r="FGP19" s="3"/>
      <c r="FGS19" s="2"/>
      <c r="FGT19" s="3"/>
      <c r="FGW19" s="2"/>
      <c r="FGX19" s="3"/>
      <c r="FHA19" s="2"/>
      <c r="FHB19" s="3"/>
      <c r="FHE19" s="2"/>
      <c r="FHF19" s="3"/>
      <c r="FHI19" s="2"/>
      <c r="FHJ19" s="3"/>
      <c r="FHM19" s="2"/>
      <c r="FHN19" s="3"/>
      <c r="FHQ19" s="2"/>
      <c r="FHR19" s="3"/>
      <c r="FHU19" s="2"/>
      <c r="FHV19" s="3"/>
      <c r="FHY19" s="2"/>
      <c r="FHZ19" s="3"/>
      <c r="FIC19" s="2"/>
      <c r="FID19" s="3"/>
      <c r="FIG19" s="2"/>
      <c r="FIH19" s="3"/>
      <c r="FIK19" s="2"/>
      <c r="FIL19" s="3"/>
      <c r="FIO19" s="2"/>
      <c r="FIP19" s="3"/>
      <c r="FIS19" s="2"/>
      <c r="FIT19" s="3"/>
      <c r="FIW19" s="2"/>
      <c r="FIX19" s="3"/>
      <c r="FJA19" s="2"/>
      <c r="FJB19" s="3"/>
      <c r="FJE19" s="2"/>
      <c r="FJF19" s="3"/>
      <c r="FJI19" s="2"/>
      <c r="FJJ19" s="3"/>
      <c r="FJM19" s="2"/>
      <c r="FJN19" s="3"/>
      <c r="FJQ19" s="2"/>
      <c r="FJR19" s="3"/>
      <c r="FJU19" s="2"/>
      <c r="FJV19" s="3"/>
      <c r="FJY19" s="2"/>
      <c r="FJZ19" s="3"/>
      <c r="FKC19" s="2"/>
      <c r="FKD19" s="3"/>
      <c r="FKG19" s="2"/>
      <c r="FKH19" s="3"/>
      <c r="FKK19" s="2"/>
      <c r="FKL19" s="3"/>
      <c r="FKO19" s="2"/>
      <c r="FKP19" s="3"/>
      <c r="FKS19" s="2"/>
      <c r="FKT19" s="3"/>
      <c r="FKW19" s="2"/>
      <c r="FKX19" s="3"/>
      <c r="FLA19" s="2"/>
      <c r="FLB19" s="3"/>
      <c r="FLE19" s="2"/>
      <c r="FLF19" s="3"/>
      <c r="FLI19" s="2"/>
      <c r="FLJ19" s="3"/>
      <c r="FLM19" s="2"/>
      <c r="FLN19" s="3"/>
      <c r="FLQ19" s="2"/>
      <c r="FLR19" s="3"/>
      <c r="FLU19" s="2"/>
      <c r="FLV19" s="3"/>
      <c r="FLY19" s="2"/>
      <c r="FLZ19" s="3"/>
      <c r="FMC19" s="2"/>
      <c r="FMD19" s="3"/>
      <c r="FMG19" s="2"/>
      <c r="FMH19" s="3"/>
      <c r="FMK19" s="2"/>
      <c r="FML19" s="3"/>
      <c r="FMO19" s="2"/>
      <c r="FMP19" s="3"/>
      <c r="FMS19" s="2"/>
      <c r="FMT19" s="3"/>
      <c r="FMW19" s="2"/>
      <c r="FMX19" s="3"/>
      <c r="FNA19" s="2"/>
      <c r="FNB19" s="3"/>
      <c r="FNE19" s="2"/>
      <c r="FNF19" s="3"/>
      <c r="FNI19" s="2"/>
      <c r="FNJ19" s="3"/>
      <c r="FNM19" s="2"/>
      <c r="FNN19" s="3"/>
      <c r="FNQ19" s="2"/>
      <c r="FNR19" s="3"/>
      <c r="FNU19" s="2"/>
      <c r="FNV19" s="3"/>
      <c r="FNY19" s="2"/>
      <c r="FNZ19" s="3"/>
      <c r="FOC19" s="2"/>
      <c r="FOD19" s="3"/>
      <c r="FOG19" s="2"/>
      <c r="FOH19" s="3"/>
      <c r="FOK19" s="2"/>
      <c r="FOL19" s="3"/>
      <c r="FOO19" s="2"/>
      <c r="FOP19" s="3"/>
      <c r="FOS19" s="2"/>
      <c r="FOT19" s="3"/>
      <c r="FOW19" s="2"/>
      <c r="FOX19" s="3"/>
      <c r="FPA19" s="2"/>
      <c r="FPB19" s="3"/>
      <c r="FPE19" s="2"/>
      <c r="FPF19" s="3"/>
      <c r="FPI19" s="2"/>
      <c r="FPJ19" s="3"/>
      <c r="FPM19" s="2"/>
      <c r="FPN19" s="3"/>
      <c r="FPQ19" s="2"/>
      <c r="FPR19" s="3"/>
      <c r="FPU19" s="2"/>
      <c r="FPV19" s="3"/>
      <c r="FPY19" s="2"/>
      <c r="FPZ19" s="3"/>
      <c r="FQC19" s="2"/>
      <c r="FQD19" s="3"/>
      <c r="FQG19" s="2"/>
      <c r="FQH19" s="3"/>
      <c r="FQK19" s="2"/>
      <c r="FQL19" s="3"/>
      <c r="FQO19" s="2"/>
      <c r="FQP19" s="3"/>
      <c r="FQS19" s="2"/>
      <c r="FQT19" s="3"/>
      <c r="FQW19" s="2"/>
      <c r="FQX19" s="3"/>
      <c r="FRA19" s="2"/>
      <c r="FRB19" s="3"/>
      <c r="FRE19" s="2"/>
      <c r="FRF19" s="3"/>
      <c r="FRI19" s="2"/>
      <c r="FRJ19" s="3"/>
      <c r="FRM19" s="2"/>
      <c r="FRN19" s="3"/>
      <c r="FRQ19" s="2"/>
      <c r="FRR19" s="3"/>
      <c r="FRU19" s="2"/>
      <c r="FRV19" s="3"/>
      <c r="FRY19" s="2"/>
      <c r="FRZ19" s="3"/>
      <c r="FSC19" s="2"/>
      <c r="FSD19" s="3"/>
      <c r="FSG19" s="2"/>
      <c r="FSH19" s="3"/>
      <c r="FSK19" s="2"/>
      <c r="FSL19" s="3"/>
      <c r="FSO19" s="2"/>
      <c r="FSP19" s="3"/>
      <c r="FSS19" s="2"/>
      <c r="FST19" s="3"/>
      <c r="FSW19" s="2"/>
      <c r="FSX19" s="3"/>
      <c r="FTA19" s="2"/>
      <c r="FTB19" s="3"/>
      <c r="FTE19" s="2"/>
      <c r="FTF19" s="3"/>
      <c r="FTI19" s="2"/>
      <c r="FTJ19" s="3"/>
      <c r="FTM19" s="2"/>
      <c r="FTN19" s="3"/>
      <c r="FTQ19" s="2"/>
      <c r="FTR19" s="3"/>
      <c r="FTU19" s="2"/>
      <c r="FTV19" s="3"/>
      <c r="FTY19" s="2"/>
      <c r="FTZ19" s="3"/>
      <c r="FUC19" s="2"/>
      <c r="FUD19" s="3"/>
      <c r="FUG19" s="2"/>
      <c r="FUH19" s="3"/>
      <c r="FUK19" s="2"/>
      <c r="FUL19" s="3"/>
      <c r="FUO19" s="2"/>
      <c r="FUP19" s="3"/>
      <c r="FUS19" s="2"/>
      <c r="FUT19" s="3"/>
      <c r="FUW19" s="2"/>
      <c r="FUX19" s="3"/>
      <c r="FVA19" s="2"/>
      <c r="FVB19" s="3"/>
      <c r="FVE19" s="2"/>
      <c r="FVF19" s="3"/>
      <c r="FVI19" s="2"/>
      <c r="FVJ19" s="3"/>
      <c r="FVM19" s="2"/>
      <c r="FVN19" s="3"/>
      <c r="FVQ19" s="2"/>
      <c r="FVR19" s="3"/>
      <c r="FVU19" s="2"/>
      <c r="FVV19" s="3"/>
      <c r="FVY19" s="2"/>
      <c r="FVZ19" s="3"/>
      <c r="FWC19" s="2"/>
      <c r="FWD19" s="3"/>
      <c r="FWG19" s="2"/>
      <c r="FWH19" s="3"/>
      <c r="FWK19" s="2"/>
      <c r="FWL19" s="3"/>
      <c r="FWO19" s="2"/>
      <c r="FWP19" s="3"/>
      <c r="FWS19" s="2"/>
      <c r="FWT19" s="3"/>
      <c r="FWW19" s="2"/>
      <c r="FWX19" s="3"/>
      <c r="FXA19" s="2"/>
      <c r="FXB19" s="3"/>
      <c r="FXE19" s="2"/>
      <c r="FXF19" s="3"/>
      <c r="FXI19" s="2"/>
      <c r="FXJ19" s="3"/>
      <c r="FXM19" s="2"/>
      <c r="FXN19" s="3"/>
      <c r="FXQ19" s="2"/>
      <c r="FXR19" s="3"/>
      <c r="FXU19" s="2"/>
      <c r="FXV19" s="3"/>
      <c r="FXY19" s="2"/>
      <c r="FXZ19" s="3"/>
      <c r="FYC19" s="2"/>
      <c r="FYD19" s="3"/>
      <c r="FYG19" s="2"/>
      <c r="FYH19" s="3"/>
      <c r="FYK19" s="2"/>
      <c r="FYL19" s="3"/>
      <c r="FYO19" s="2"/>
      <c r="FYP19" s="3"/>
      <c r="FYS19" s="2"/>
      <c r="FYT19" s="3"/>
      <c r="FYW19" s="2"/>
      <c r="FYX19" s="3"/>
      <c r="FZA19" s="2"/>
      <c r="FZB19" s="3"/>
      <c r="FZE19" s="2"/>
      <c r="FZF19" s="3"/>
      <c r="FZI19" s="2"/>
      <c r="FZJ19" s="3"/>
      <c r="FZM19" s="2"/>
      <c r="FZN19" s="3"/>
      <c r="FZQ19" s="2"/>
      <c r="FZR19" s="3"/>
      <c r="FZU19" s="2"/>
      <c r="FZV19" s="3"/>
      <c r="FZY19" s="2"/>
      <c r="FZZ19" s="3"/>
      <c r="GAC19" s="2"/>
      <c r="GAD19" s="3"/>
      <c r="GAG19" s="2"/>
      <c r="GAH19" s="3"/>
      <c r="GAK19" s="2"/>
      <c r="GAL19" s="3"/>
      <c r="GAO19" s="2"/>
      <c r="GAP19" s="3"/>
      <c r="GAS19" s="2"/>
      <c r="GAT19" s="3"/>
      <c r="GAW19" s="2"/>
      <c r="GAX19" s="3"/>
      <c r="GBA19" s="2"/>
      <c r="GBB19" s="3"/>
      <c r="GBE19" s="2"/>
      <c r="GBF19" s="3"/>
      <c r="GBI19" s="2"/>
      <c r="GBJ19" s="3"/>
      <c r="GBM19" s="2"/>
      <c r="GBN19" s="3"/>
      <c r="GBQ19" s="2"/>
      <c r="GBR19" s="3"/>
      <c r="GBU19" s="2"/>
      <c r="GBV19" s="3"/>
      <c r="GBY19" s="2"/>
      <c r="GBZ19" s="3"/>
      <c r="GCC19" s="2"/>
      <c r="GCD19" s="3"/>
      <c r="GCG19" s="2"/>
      <c r="GCH19" s="3"/>
      <c r="GCK19" s="2"/>
      <c r="GCL19" s="3"/>
      <c r="GCO19" s="2"/>
      <c r="GCP19" s="3"/>
      <c r="GCS19" s="2"/>
      <c r="GCT19" s="3"/>
      <c r="GCW19" s="2"/>
      <c r="GCX19" s="3"/>
      <c r="GDA19" s="2"/>
      <c r="GDB19" s="3"/>
      <c r="GDE19" s="2"/>
      <c r="GDF19" s="3"/>
      <c r="GDI19" s="2"/>
      <c r="GDJ19" s="3"/>
      <c r="GDM19" s="2"/>
      <c r="GDN19" s="3"/>
      <c r="GDQ19" s="2"/>
      <c r="GDR19" s="3"/>
      <c r="GDU19" s="2"/>
      <c r="GDV19" s="3"/>
      <c r="GDY19" s="2"/>
      <c r="GDZ19" s="3"/>
      <c r="GEC19" s="2"/>
      <c r="GED19" s="3"/>
      <c r="GEG19" s="2"/>
      <c r="GEH19" s="3"/>
      <c r="GEK19" s="2"/>
      <c r="GEL19" s="3"/>
      <c r="GEO19" s="2"/>
      <c r="GEP19" s="3"/>
      <c r="GES19" s="2"/>
      <c r="GET19" s="3"/>
      <c r="GEW19" s="2"/>
      <c r="GEX19" s="3"/>
      <c r="GFA19" s="2"/>
      <c r="GFB19" s="3"/>
      <c r="GFE19" s="2"/>
      <c r="GFF19" s="3"/>
      <c r="GFI19" s="2"/>
      <c r="GFJ19" s="3"/>
      <c r="GFM19" s="2"/>
      <c r="GFN19" s="3"/>
      <c r="GFQ19" s="2"/>
      <c r="GFR19" s="3"/>
      <c r="GFU19" s="2"/>
      <c r="GFV19" s="3"/>
      <c r="GFY19" s="2"/>
      <c r="GFZ19" s="3"/>
      <c r="GGC19" s="2"/>
      <c r="GGD19" s="3"/>
      <c r="GGG19" s="2"/>
      <c r="GGH19" s="3"/>
      <c r="GGK19" s="2"/>
      <c r="GGL19" s="3"/>
      <c r="GGO19" s="2"/>
      <c r="GGP19" s="3"/>
      <c r="GGS19" s="2"/>
      <c r="GGT19" s="3"/>
      <c r="GGW19" s="2"/>
      <c r="GGX19" s="3"/>
      <c r="GHA19" s="2"/>
      <c r="GHB19" s="3"/>
      <c r="GHE19" s="2"/>
      <c r="GHF19" s="3"/>
      <c r="GHI19" s="2"/>
      <c r="GHJ19" s="3"/>
      <c r="GHM19" s="2"/>
      <c r="GHN19" s="3"/>
      <c r="GHQ19" s="2"/>
      <c r="GHR19" s="3"/>
      <c r="GHU19" s="2"/>
      <c r="GHV19" s="3"/>
      <c r="GHY19" s="2"/>
      <c r="GHZ19" s="3"/>
      <c r="GIC19" s="2"/>
      <c r="GID19" s="3"/>
      <c r="GIG19" s="2"/>
      <c r="GIH19" s="3"/>
      <c r="GIK19" s="2"/>
      <c r="GIL19" s="3"/>
      <c r="GIO19" s="2"/>
      <c r="GIP19" s="3"/>
      <c r="GIS19" s="2"/>
      <c r="GIT19" s="3"/>
      <c r="GIW19" s="2"/>
      <c r="GIX19" s="3"/>
      <c r="GJA19" s="2"/>
      <c r="GJB19" s="3"/>
      <c r="GJE19" s="2"/>
      <c r="GJF19" s="3"/>
      <c r="GJI19" s="2"/>
      <c r="GJJ19" s="3"/>
      <c r="GJM19" s="2"/>
      <c r="GJN19" s="3"/>
      <c r="GJQ19" s="2"/>
      <c r="GJR19" s="3"/>
      <c r="GJU19" s="2"/>
      <c r="GJV19" s="3"/>
      <c r="GJY19" s="2"/>
      <c r="GJZ19" s="3"/>
      <c r="GKC19" s="2"/>
      <c r="GKD19" s="3"/>
      <c r="GKG19" s="2"/>
      <c r="GKH19" s="3"/>
      <c r="GKK19" s="2"/>
      <c r="GKL19" s="3"/>
      <c r="GKO19" s="2"/>
      <c r="GKP19" s="3"/>
      <c r="GKS19" s="2"/>
      <c r="GKT19" s="3"/>
      <c r="GKW19" s="2"/>
      <c r="GKX19" s="3"/>
      <c r="GLA19" s="2"/>
      <c r="GLB19" s="3"/>
      <c r="GLE19" s="2"/>
      <c r="GLF19" s="3"/>
      <c r="GLI19" s="2"/>
      <c r="GLJ19" s="3"/>
      <c r="GLM19" s="2"/>
      <c r="GLN19" s="3"/>
      <c r="GLQ19" s="2"/>
      <c r="GLR19" s="3"/>
      <c r="GLU19" s="2"/>
      <c r="GLV19" s="3"/>
      <c r="GLY19" s="2"/>
      <c r="GLZ19" s="3"/>
      <c r="GMC19" s="2"/>
      <c r="GMD19" s="3"/>
      <c r="GMG19" s="2"/>
      <c r="GMH19" s="3"/>
      <c r="GMK19" s="2"/>
      <c r="GML19" s="3"/>
      <c r="GMO19" s="2"/>
      <c r="GMP19" s="3"/>
      <c r="GMS19" s="2"/>
      <c r="GMT19" s="3"/>
      <c r="GMW19" s="2"/>
      <c r="GMX19" s="3"/>
      <c r="GNA19" s="2"/>
      <c r="GNB19" s="3"/>
      <c r="GNE19" s="2"/>
      <c r="GNF19" s="3"/>
      <c r="GNI19" s="2"/>
      <c r="GNJ19" s="3"/>
      <c r="GNM19" s="2"/>
      <c r="GNN19" s="3"/>
      <c r="GNQ19" s="2"/>
      <c r="GNR19" s="3"/>
      <c r="GNU19" s="2"/>
      <c r="GNV19" s="3"/>
      <c r="GNY19" s="2"/>
      <c r="GNZ19" s="3"/>
      <c r="GOC19" s="2"/>
      <c r="GOD19" s="3"/>
      <c r="GOG19" s="2"/>
      <c r="GOH19" s="3"/>
      <c r="GOK19" s="2"/>
      <c r="GOL19" s="3"/>
      <c r="GOO19" s="2"/>
      <c r="GOP19" s="3"/>
      <c r="GOS19" s="2"/>
      <c r="GOT19" s="3"/>
      <c r="GOW19" s="2"/>
      <c r="GOX19" s="3"/>
      <c r="GPA19" s="2"/>
      <c r="GPB19" s="3"/>
      <c r="GPE19" s="2"/>
      <c r="GPF19" s="3"/>
      <c r="GPI19" s="2"/>
      <c r="GPJ19" s="3"/>
      <c r="GPM19" s="2"/>
      <c r="GPN19" s="3"/>
      <c r="GPQ19" s="2"/>
      <c r="GPR19" s="3"/>
      <c r="GPU19" s="2"/>
      <c r="GPV19" s="3"/>
      <c r="GPY19" s="2"/>
      <c r="GPZ19" s="3"/>
      <c r="GQC19" s="2"/>
      <c r="GQD19" s="3"/>
      <c r="GQG19" s="2"/>
      <c r="GQH19" s="3"/>
      <c r="GQK19" s="2"/>
      <c r="GQL19" s="3"/>
      <c r="GQO19" s="2"/>
      <c r="GQP19" s="3"/>
      <c r="GQS19" s="2"/>
      <c r="GQT19" s="3"/>
      <c r="GQW19" s="2"/>
      <c r="GQX19" s="3"/>
      <c r="GRA19" s="2"/>
      <c r="GRB19" s="3"/>
      <c r="GRE19" s="2"/>
      <c r="GRF19" s="3"/>
      <c r="GRI19" s="2"/>
      <c r="GRJ19" s="3"/>
      <c r="GRM19" s="2"/>
      <c r="GRN19" s="3"/>
      <c r="GRQ19" s="2"/>
      <c r="GRR19" s="3"/>
      <c r="GRU19" s="2"/>
      <c r="GRV19" s="3"/>
      <c r="GRY19" s="2"/>
      <c r="GRZ19" s="3"/>
      <c r="GSC19" s="2"/>
      <c r="GSD19" s="3"/>
      <c r="GSG19" s="2"/>
      <c r="GSH19" s="3"/>
      <c r="GSK19" s="2"/>
      <c r="GSL19" s="3"/>
      <c r="GSO19" s="2"/>
      <c r="GSP19" s="3"/>
      <c r="GSS19" s="2"/>
      <c r="GST19" s="3"/>
      <c r="GSW19" s="2"/>
      <c r="GSX19" s="3"/>
      <c r="GTA19" s="2"/>
      <c r="GTB19" s="3"/>
      <c r="GTE19" s="2"/>
      <c r="GTF19" s="3"/>
      <c r="GTI19" s="2"/>
      <c r="GTJ19" s="3"/>
      <c r="GTM19" s="2"/>
      <c r="GTN19" s="3"/>
      <c r="GTQ19" s="2"/>
      <c r="GTR19" s="3"/>
      <c r="GTU19" s="2"/>
      <c r="GTV19" s="3"/>
      <c r="GTY19" s="2"/>
      <c r="GTZ19" s="3"/>
      <c r="GUC19" s="2"/>
      <c r="GUD19" s="3"/>
      <c r="GUG19" s="2"/>
      <c r="GUH19" s="3"/>
      <c r="GUK19" s="2"/>
      <c r="GUL19" s="3"/>
      <c r="GUO19" s="2"/>
      <c r="GUP19" s="3"/>
      <c r="GUS19" s="2"/>
      <c r="GUT19" s="3"/>
      <c r="GUW19" s="2"/>
      <c r="GUX19" s="3"/>
      <c r="GVA19" s="2"/>
      <c r="GVB19" s="3"/>
      <c r="GVE19" s="2"/>
      <c r="GVF19" s="3"/>
      <c r="GVI19" s="2"/>
      <c r="GVJ19" s="3"/>
      <c r="GVM19" s="2"/>
      <c r="GVN19" s="3"/>
      <c r="GVQ19" s="2"/>
      <c r="GVR19" s="3"/>
      <c r="GVU19" s="2"/>
      <c r="GVV19" s="3"/>
      <c r="GVY19" s="2"/>
      <c r="GVZ19" s="3"/>
      <c r="GWC19" s="2"/>
      <c r="GWD19" s="3"/>
      <c r="GWG19" s="2"/>
      <c r="GWH19" s="3"/>
      <c r="GWK19" s="2"/>
      <c r="GWL19" s="3"/>
      <c r="GWO19" s="2"/>
      <c r="GWP19" s="3"/>
      <c r="GWS19" s="2"/>
      <c r="GWT19" s="3"/>
      <c r="GWW19" s="2"/>
      <c r="GWX19" s="3"/>
      <c r="GXA19" s="2"/>
      <c r="GXB19" s="3"/>
      <c r="GXE19" s="2"/>
      <c r="GXF19" s="3"/>
      <c r="GXI19" s="2"/>
      <c r="GXJ19" s="3"/>
      <c r="GXM19" s="2"/>
      <c r="GXN19" s="3"/>
      <c r="GXQ19" s="2"/>
      <c r="GXR19" s="3"/>
      <c r="GXU19" s="2"/>
      <c r="GXV19" s="3"/>
      <c r="GXY19" s="2"/>
      <c r="GXZ19" s="3"/>
      <c r="GYC19" s="2"/>
      <c r="GYD19" s="3"/>
      <c r="GYG19" s="2"/>
      <c r="GYH19" s="3"/>
      <c r="GYK19" s="2"/>
      <c r="GYL19" s="3"/>
      <c r="GYO19" s="2"/>
      <c r="GYP19" s="3"/>
      <c r="GYS19" s="2"/>
      <c r="GYT19" s="3"/>
      <c r="GYW19" s="2"/>
      <c r="GYX19" s="3"/>
      <c r="GZA19" s="2"/>
      <c r="GZB19" s="3"/>
      <c r="GZE19" s="2"/>
      <c r="GZF19" s="3"/>
      <c r="GZI19" s="2"/>
      <c r="GZJ19" s="3"/>
      <c r="GZM19" s="2"/>
      <c r="GZN19" s="3"/>
      <c r="GZQ19" s="2"/>
      <c r="GZR19" s="3"/>
      <c r="GZU19" s="2"/>
      <c r="GZV19" s="3"/>
      <c r="GZY19" s="2"/>
      <c r="GZZ19" s="3"/>
      <c r="HAC19" s="2"/>
      <c r="HAD19" s="3"/>
      <c r="HAG19" s="2"/>
      <c r="HAH19" s="3"/>
      <c r="HAK19" s="2"/>
      <c r="HAL19" s="3"/>
      <c r="HAO19" s="2"/>
      <c r="HAP19" s="3"/>
      <c r="HAS19" s="2"/>
      <c r="HAT19" s="3"/>
      <c r="HAW19" s="2"/>
      <c r="HAX19" s="3"/>
      <c r="HBA19" s="2"/>
      <c r="HBB19" s="3"/>
      <c r="HBE19" s="2"/>
      <c r="HBF19" s="3"/>
      <c r="HBI19" s="2"/>
      <c r="HBJ19" s="3"/>
      <c r="HBM19" s="2"/>
      <c r="HBN19" s="3"/>
      <c r="HBQ19" s="2"/>
      <c r="HBR19" s="3"/>
      <c r="HBU19" s="2"/>
      <c r="HBV19" s="3"/>
      <c r="HBY19" s="2"/>
      <c r="HBZ19" s="3"/>
      <c r="HCC19" s="2"/>
      <c r="HCD19" s="3"/>
      <c r="HCG19" s="2"/>
      <c r="HCH19" s="3"/>
      <c r="HCK19" s="2"/>
      <c r="HCL19" s="3"/>
      <c r="HCO19" s="2"/>
      <c r="HCP19" s="3"/>
      <c r="HCS19" s="2"/>
      <c r="HCT19" s="3"/>
      <c r="HCW19" s="2"/>
      <c r="HCX19" s="3"/>
      <c r="HDA19" s="2"/>
      <c r="HDB19" s="3"/>
      <c r="HDE19" s="2"/>
      <c r="HDF19" s="3"/>
      <c r="HDI19" s="2"/>
      <c r="HDJ19" s="3"/>
      <c r="HDM19" s="2"/>
      <c r="HDN19" s="3"/>
      <c r="HDQ19" s="2"/>
      <c r="HDR19" s="3"/>
      <c r="HDU19" s="2"/>
      <c r="HDV19" s="3"/>
      <c r="HDY19" s="2"/>
      <c r="HDZ19" s="3"/>
      <c r="HEC19" s="2"/>
      <c r="HED19" s="3"/>
      <c r="HEG19" s="2"/>
      <c r="HEH19" s="3"/>
      <c r="HEK19" s="2"/>
      <c r="HEL19" s="3"/>
      <c r="HEO19" s="2"/>
      <c r="HEP19" s="3"/>
      <c r="HES19" s="2"/>
      <c r="HET19" s="3"/>
      <c r="HEW19" s="2"/>
      <c r="HEX19" s="3"/>
      <c r="HFA19" s="2"/>
      <c r="HFB19" s="3"/>
      <c r="HFE19" s="2"/>
      <c r="HFF19" s="3"/>
      <c r="HFI19" s="2"/>
      <c r="HFJ19" s="3"/>
      <c r="HFM19" s="2"/>
      <c r="HFN19" s="3"/>
      <c r="HFQ19" s="2"/>
      <c r="HFR19" s="3"/>
      <c r="HFU19" s="2"/>
      <c r="HFV19" s="3"/>
      <c r="HFY19" s="2"/>
      <c r="HFZ19" s="3"/>
      <c r="HGC19" s="2"/>
      <c r="HGD19" s="3"/>
      <c r="HGG19" s="2"/>
      <c r="HGH19" s="3"/>
      <c r="HGK19" s="2"/>
      <c r="HGL19" s="3"/>
      <c r="HGO19" s="2"/>
      <c r="HGP19" s="3"/>
      <c r="HGS19" s="2"/>
      <c r="HGT19" s="3"/>
      <c r="HGW19" s="2"/>
      <c r="HGX19" s="3"/>
      <c r="HHA19" s="2"/>
      <c r="HHB19" s="3"/>
      <c r="HHE19" s="2"/>
      <c r="HHF19" s="3"/>
      <c r="HHI19" s="2"/>
      <c r="HHJ19" s="3"/>
      <c r="HHM19" s="2"/>
      <c r="HHN19" s="3"/>
      <c r="HHQ19" s="2"/>
      <c r="HHR19" s="3"/>
      <c r="HHU19" s="2"/>
      <c r="HHV19" s="3"/>
      <c r="HHY19" s="2"/>
      <c r="HHZ19" s="3"/>
      <c r="HIC19" s="2"/>
      <c r="HID19" s="3"/>
      <c r="HIG19" s="2"/>
      <c r="HIH19" s="3"/>
      <c r="HIK19" s="2"/>
      <c r="HIL19" s="3"/>
      <c r="HIO19" s="2"/>
      <c r="HIP19" s="3"/>
      <c r="HIS19" s="2"/>
      <c r="HIT19" s="3"/>
      <c r="HIW19" s="2"/>
      <c r="HIX19" s="3"/>
      <c r="HJA19" s="2"/>
      <c r="HJB19" s="3"/>
      <c r="HJE19" s="2"/>
      <c r="HJF19" s="3"/>
      <c r="HJI19" s="2"/>
      <c r="HJJ19" s="3"/>
      <c r="HJM19" s="2"/>
      <c r="HJN19" s="3"/>
      <c r="HJQ19" s="2"/>
      <c r="HJR19" s="3"/>
      <c r="HJU19" s="2"/>
      <c r="HJV19" s="3"/>
      <c r="HJY19" s="2"/>
      <c r="HJZ19" s="3"/>
      <c r="HKC19" s="2"/>
      <c r="HKD19" s="3"/>
      <c r="HKG19" s="2"/>
      <c r="HKH19" s="3"/>
      <c r="HKK19" s="2"/>
      <c r="HKL19" s="3"/>
      <c r="HKO19" s="2"/>
      <c r="HKP19" s="3"/>
      <c r="HKS19" s="2"/>
      <c r="HKT19" s="3"/>
      <c r="HKW19" s="2"/>
      <c r="HKX19" s="3"/>
      <c r="HLA19" s="2"/>
      <c r="HLB19" s="3"/>
      <c r="HLE19" s="2"/>
      <c r="HLF19" s="3"/>
      <c r="HLI19" s="2"/>
      <c r="HLJ19" s="3"/>
      <c r="HLM19" s="2"/>
      <c r="HLN19" s="3"/>
      <c r="HLQ19" s="2"/>
      <c r="HLR19" s="3"/>
      <c r="HLU19" s="2"/>
      <c r="HLV19" s="3"/>
      <c r="HLY19" s="2"/>
      <c r="HLZ19" s="3"/>
      <c r="HMC19" s="2"/>
      <c r="HMD19" s="3"/>
      <c r="HMG19" s="2"/>
      <c r="HMH19" s="3"/>
      <c r="HMK19" s="2"/>
      <c r="HML19" s="3"/>
      <c r="HMO19" s="2"/>
      <c r="HMP19" s="3"/>
      <c r="HMS19" s="2"/>
      <c r="HMT19" s="3"/>
      <c r="HMW19" s="2"/>
      <c r="HMX19" s="3"/>
      <c r="HNA19" s="2"/>
      <c r="HNB19" s="3"/>
      <c r="HNE19" s="2"/>
      <c r="HNF19" s="3"/>
      <c r="HNI19" s="2"/>
      <c r="HNJ19" s="3"/>
      <c r="HNM19" s="2"/>
      <c r="HNN19" s="3"/>
      <c r="HNQ19" s="2"/>
      <c r="HNR19" s="3"/>
      <c r="HNU19" s="2"/>
      <c r="HNV19" s="3"/>
      <c r="HNY19" s="2"/>
      <c r="HNZ19" s="3"/>
      <c r="HOC19" s="2"/>
      <c r="HOD19" s="3"/>
      <c r="HOG19" s="2"/>
      <c r="HOH19" s="3"/>
      <c r="HOK19" s="2"/>
      <c r="HOL19" s="3"/>
      <c r="HOO19" s="2"/>
      <c r="HOP19" s="3"/>
      <c r="HOS19" s="2"/>
      <c r="HOT19" s="3"/>
      <c r="HOW19" s="2"/>
      <c r="HOX19" s="3"/>
      <c r="HPA19" s="2"/>
      <c r="HPB19" s="3"/>
      <c r="HPE19" s="2"/>
      <c r="HPF19" s="3"/>
      <c r="HPI19" s="2"/>
      <c r="HPJ19" s="3"/>
      <c r="HPM19" s="2"/>
      <c r="HPN19" s="3"/>
      <c r="HPQ19" s="2"/>
      <c r="HPR19" s="3"/>
      <c r="HPU19" s="2"/>
      <c r="HPV19" s="3"/>
      <c r="HPY19" s="2"/>
      <c r="HPZ19" s="3"/>
      <c r="HQC19" s="2"/>
      <c r="HQD19" s="3"/>
      <c r="HQG19" s="2"/>
      <c r="HQH19" s="3"/>
      <c r="HQK19" s="2"/>
      <c r="HQL19" s="3"/>
      <c r="HQO19" s="2"/>
      <c r="HQP19" s="3"/>
      <c r="HQS19" s="2"/>
      <c r="HQT19" s="3"/>
      <c r="HQW19" s="2"/>
      <c r="HQX19" s="3"/>
      <c r="HRA19" s="2"/>
      <c r="HRB19" s="3"/>
      <c r="HRE19" s="2"/>
      <c r="HRF19" s="3"/>
      <c r="HRI19" s="2"/>
      <c r="HRJ19" s="3"/>
      <c r="HRM19" s="2"/>
      <c r="HRN19" s="3"/>
      <c r="HRQ19" s="2"/>
      <c r="HRR19" s="3"/>
      <c r="HRU19" s="2"/>
      <c r="HRV19" s="3"/>
      <c r="HRY19" s="2"/>
      <c r="HRZ19" s="3"/>
      <c r="HSC19" s="2"/>
      <c r="HSD19" s="3"/>
      <c r="HSG19" s="2"/>
      <c r="HSH19" s="3"/>
      <c r="HSK19" s="2"/>
      <c r="HSL19" s="3"/>
      <c r="HSO19" s="2"/>
      <c r="HSP19" s="3"/>
      <c r="HSS19" s="2"/>
      <c r="HST19" s="3"/>
      <c r="HSW19" s="2"/>
      <c r="HSX19" s="3"/>
      <c r="HTA19" s="2"/>
      <c r="HTB19" s="3"/>
      <c r="HTE19" s="2"/>
      <c r="HTF19" s="3"/>
      <c r="HTI19" s="2"/>
      <c r="HTJ19" s="3"/>
      <c r="HTM19" s="2"/>
      <c r="HTN19" s="3"/>
      <c r="HTQ19" s="2"/>
      <c r="HTR19" s="3"/>
      <c r="HTU19" s="2"/>
      <c r="HTV19" s="3"/>
      <c r="HTY19" s="2"/>
      <c r="HTZ19" s="3"/>
      <c r="HUC19" s="2"/>
      <c r="HUD19" s="3"/>
      <c r="HUG19" s="2"/>
      <c r="HUH19" s="3"/>
      <c r="HUK19" s="2"/>
      <c r="HUL19" s="3"/>
      <c r="HUO19" s="2"/>
      <c r="HUP19" s="3"/>
      <c r="HUS19" s="2"/>
      <c r="HUT19" s="3"/>
      <c r="HUW19" s="2"/>
      <c r="HUX19" s="3"/>
      <c r="HVA19" s="2"/>
      <c r="HVB19" s="3"/>
      <c r="HVE19" s="2"/>
      <c r="HVF19" s="3"/>
      <c r="HVI19" s="2"/>
      <c r="HVJ19" s="3"/>
      <c r="HVM19" s="2"/>
      <c r="HVN19" s="3"/>
      <c r="HVQ19" s="2"/>
      <c r="HVR19" s="3"/>
      <c r="HVU19" s="2"/>
      <c r="HVV19" s="3"/>
      <c r="HVY19" s="2"/>
      <c r="HVZ19" s="3"/>
      <c r="HWC19" s="2"/>
      <c r="HWD19" s="3"/>
      <c r="HWG19" s="2"/>
      <c r="HWH19" s="3"/>
      <c r="HWK19" s="2"/>
      <c r="HWL19" s="3"/>
      <c r="HWO19" s="2"/>
      <c r="HWP19" s="3"/>
      <c r="HWS19" s="2"/>
      <c r="HWT19" s="3"/>
      <c r="HWW19" s="2"/>
      <c r="HWX19" s="3"/>
      <c r="HXA19" s="2"/>
      <c r="HXB19" s="3"/>
      <c r="HXE19" s="2"/>
      <c r="HXF19" s="3"/>
      <c r="HXI19" s="2"/>
      <c r="HXJ19" s="3"/>
      <c r="HXM19" s="2"/>
      <c r="HXN19" s="3"/>
      <c r="HXQ19" s="2"/>
      <c r="HXR19" s="3"/>
      <c r="HXU19" s="2"/>
      <c r="HXV19" s="3"/>
      <c r="HXY19" s="2"/>
      <c r="HXZ19" s="3"/>
      <c r="HYC19" s="2"/>
      <c r="HYD19" s="3"/>
      <c r="HYG19" s="2"/>
      <c r="HYH19" s="3"/>
      <c r="HYK19" s="2"/>
      <c r="HYL19" s="3"/>
      <c r="HYO19" s="2"/>
      <c r="HYP19" s="3"/>
      <c r="HYS19" s="2"/>
      <c r="HYT19" s="3"/>
      <c r="HYW19" s="2"/>
      <c r="HYX19" s="3"/>
      <c r="HZA19" s="2"/>
      <c r="HZB19" s="3"/>
      <c r="HZE19" s="2"/>
      <c r="HZF19" s="3"/>
      <c r="HZI19" s="2"/>
      <c r="HZJ19" s="3"/>
      <c r="HZM19" s="2"/>
      <c r="HZN19" s="3"/>
      <c r="HZQ19" s="2"/>
      <c r="HZR19" s="3"/>
      <c r="HZU19" s="2"/>
      <c r="HZV19" s="3"/>
      <c r="HZY19" s="2"/>
      <c r="HZZ19" s="3"/>
      <c r="IAC19" s="2"/>
      <c r="IAD19" s="3"/>
      <c r="IAG19" s="2"/>
      <c r="IAH19" s="3"/>
      <c r="IAK19" s="2"/>
      <c r="IAL19" s="3"/>
      <c r="IAO19" s="2"/>
      <c r="IAP19" s="3"/>
      <c r="IAS19" s="2"/>
      <c r="IAT19" s="3"/>
      <c r="IAW19" s="2"/>
      <c r="IAX19" s="3"/>
      <c r="IBA19" s="2"/>
      <c r="IBB19" s="3"/>
      <c r="IBE19" s="2"/>
      <c r="IBF19" s="3"/>
      <c r="IBI19" s="2"/>
      <c r="IBJ19" s="3"/>
      <c r="IBM19" s="2"/>
      <c r="IBN19" s="3"/>
      <c r="IBQ19" s="2"/>
      <c r="IBR19" s="3"/>
      <c r="IBU19" s="2"/>
      <c r="IBV19" s="3"/>
      <c r="IBY19" s="2"/>
      <c r="IBZ19" s="3"/>
      <c r="ICC19" s="2"/>
      <c r="ICD19" s="3"/>
      <c r="ICG19" s="2"/>
      <c r="ICH19" s="3"/>
      <c r="ICK19" s="2"/>
      <c r="ICL19" s="3"/>
      <c r="ICO19" s="2"/>
      <c r="ICP19" s="3"/>
      <c r="ICS19" s="2"/>
      <c r="ICT19" s="3"/>
      <c r="ICW19" s="2"/>
      <c r="ICX19" s="3"/>
      <c r="IDA19" s="2"/>
      <c r="IDB19" s="3"/>
      <c r="IDE19" s="2"/>
      <c r="IDF19" s="3"/>
      <c r="IDI19" s="2"/>
      <c r="IDJ19" s="3"/>
      <c r="IDM19" s="2"/>
      <c r="IDN19" s="3"/>
      <c r="IDQ19" s="2"/>
      <c r="IDR19" s="3"/>
      <c r="IDU19" s="2"/>
      <c r="IDV19" s="3"/>
      <c r="IDY19" s="2"/>
      <c r="IDZ19" s="3"/>
      <c r="IEC19" s="2"/>
      <c r="IED19" s="3"/>
      <c r="IEG19" s="2"/>
      <c r="IEH19" s="3"/>
      <c r="IEK19" s="2"/>
      <c r="IEL19" s="3"/>
      <c r="IEO19" s="2"/>
      <c r="IEP19" s="3"/>
      <c r="IES19" s="2"/>
      <c r="IET19" s="3"/>
      <c r="IEW19" s="2"/>
      <c r="IEX19" s="3"/>
      <c r="IFA19" s="2"/>
      <c r="IFB19" s="3"/>
      <c r="IFE19" s="2"/>
      <c r="IFF19" s="3"/>
      <c r="IFI19" s="2"/>
      <c r="IFJ19" s="3"/>
      <c r="IFM19" s="2"/>
      <c r="IFN19" s="3"/>
      <c r="IFQ19" s="2"/>
      <c r="IFR19" s="3"/>
      <c r="IFU19" s="2"/>
      <c r="IFV19" s="3"/>
      <c r="IFY19" s="2"/>
      <c r="IFZ19" s="3"/>
      <c r="IGC19" s="2"/>
      <c r="IGD19" s="3"/>
      <c r="IGG19" s="2"/>
      <c r="IGH19" s="3"/>
      <c r="IGK19" s="2"/>
      <c r="IGL19" s="3"/>
      <c r="IGO19" s="2"/>
      <c r="IGP19" s="3"/>
      <c r="IGS19" s="2"/>
      <c r="IGT19" s="3"/>
      <c r="IGW19" s="2"/>
      <c r="IGX19" s="3"/>
      <c r="IHA19" s="2"/>
      <c r="IHB19" s="3"/>
      <c r="IHE19" s="2"/>
      <c r="IHF19" s="3"/>
      <c r="IHI19" s="2"/>
      <c r="IHJ19" s="3"/>
      <c r="IHM19" s="2"/>
      <c r="IHN19" s="3"/>
      <c r="IHQ19" s="2"/>
      <c r="IHR19" s="3"/>
      <c r="IHU19" s="2"/>
      <c r="IHV19" s="3"/>
      <c r="IHY19" s="2"/>
      <c r="IHZ19" s="3"/>
      <c r="IIC19" s="2"/>
      <c r="IID19" s="3"/>
      <c r="IIG19" s="2"/>
      <c r="IIH19" s="3"/>
      <c r="IIK19" s="2"/>
      <c r="IIL19" s="3"/>
      <c r="IIO19" s="2"/>
      <c r="IIP19" s="3"/>
      <c r="IIS19" s="2"/>
      <c r="IIT19" s="3"/>
      <c r="IIW19" s="2"/>
      <c r="IIX19" s="3"/>
      <c r="IJA19" s="2"/>
      <c r="IJB19" s="3"/>
      <c r="IJE19" s="2"/>
      <c r="IJF19" s="3"/>
      <c r="IJI19" s="2"/>
      <c r="IJJ19" s="3"/>
      <c r="IJM19" s="2"/>
      <c r="IJN19" s="3"/>
      <c r="IJQ19" s="2"/>
      <c r="IJR19" s="3"/>
      <c r="IJU19" s="2"/>
      <c r="IJV19" s="3"/>
      <c r="IJY19" s="2"/>
      <c r="IJZ19" s="3"/>
      <c r="IKC19" s="2"/>
      <c r="IKD19" s="3"/>
      <c r="IKG19" s="2"/>
      <c r="IKH19" s="3"/>
      <c r="IKK19" s="2"/>
      <c r="IKL19" s="3"/>
      <c r="IKO19" s="2"/>
      <c r="IKP19" s="3"/>
      <c r="IKS19" s="2"/>
      <c r="IKT19" s="3"/>
      <c r="IKW19" s="2"/>
      <c r="IKX19" s="3"/>
      <c r="ILA19" s="2"/>
      <c r="ILB19" s="3"/>
      <c r="ILE19" s="2"/>
      <c r="ILF19" s="3"/>
      <c r="ILI19" s="2"/>
      <c r="ILJ19" s="3"/>
      <c r="ILM19" s="2"/>
      <c r="ILN19" s="3"/>
      <c r="ILQ19" s="2"/>
      <c r="ILR19" s="3"/>
      <c r="ILU19" s="2"/>
      <c r="ILV19" s="3"/>
      <c r="ILY19" s="2"/>
      <c r="ILZ19" s="3"/>
      <c r="IMC19" s="2"/>
      <c r="IMD19" s="3"/>
      <c r="IMG19" s="2"/>
      <c r="IMH19" s="3"/>
      <c r="IMK19" s="2"/>
      <c r="IML19" s="3"/>
      <c r="IMO19" s="2"/>
      <c r="IMP19" s="3"/>
      <c r="IMS19" s="2"/>
      <c r="IMT19" s="3"/>
      <c r="IMW19" s="2"/>
      <c r="IMX19" s="3"/>
      <c r="INA19" s="2"/>
      <c r="INB19" s="3"/>
      <c r="INE19" s="2"/>
      <c r="INF19" s="3"/>
      <c r="INI19" s="2"/>
      <c r="INJ19" s="3"/>
      <c r="INM19" s="2"/>
      <c r="INN19" s="3"/>
      <c r="INQ19" s="2"/>
      <c r="INR19" s="3"/>
      <c r="INU19" s="2"/>
      <c r="INV19" s="3"/>
      <c r="INY19" s="2"/>
      <c r="INZ19" s="3"/>
      <c r="IOC19" s="2"/>
      <c r="IOD19" s="3"/>
      <c r="IOG19" s="2"/>
      <c r="IOH19" s="3"/>
      <c r="IOK19" s="2"/>
      <c r="IOL19" s="3"/>
      <c r="IOO19" s="2"/>
      <c r="IOP19" s="3"/>
      <c r="IOS19" s="2"/>
      <c r="IOT19" s="3"/>
      <c r="IOW19" s="2"/>
      <c r="IOX19" s="3"/>
      <c r="IPA19" s="2"/>
      <c r="IPB19" s="3"/>
      <c r="IPE19" s="2"/>
      <c r="IPF19" s="3"/>
      <c r="IPI19" s="2"/>
      <c r="IPJ19" s="3"/>
      <c r="IPM19" s="2"/>
      <c r="IPN19" s="3"/>
      <c r="IPQ19" s="2"/>
      <c r="IPR19" s="3"/>
      <c r="IPU19" s="2"/>
      <c r="IPV19" s="3"/>
      <c r="IPY19" s="2"/>
      <c r="IPZ19" s="3"/>
      <c r="IQC19" s="2"/>
      <c r="IQD19" s="3"/>
      <c r="IQG19" s="2"/>
      <c r="IQH19" s="3"/>
      <c r="IQK19" s="2"/>
      <c r="IQL19" s="3"/>
      <c r="IQO19" s="2"/>
      <c r="IQP19" s="3"/>
      <c r="IQS19" s="2"/>
      <c r="IQT19" s="3"/>
      <c r="IQW19" s="2"/>
      <c r="IQX19" s="3"/>
      <c r="IRA19" s="2"/>
      <c r="IRB19" s="3"/>
      <c r="IRE19" s="2"/>
      <c r="IRF19" s="3"/>
      <c r="IRI19" s="2"/>
      <c r="IRJ19" s="3"/>
      <c r="IRM19" s="2"/>
      <c r="IRN19" s="3"/>
      <c r="IRQ19" s="2"/>
      <c r="IRR19" s="3"/>
      <c r="IRU19" s="2"/>
      <c r="IRV19" s="3"/>
      <c r="IRY19" s="2"/>
      <c r="IRZ19" s="3"/>
      <c r="ISC19" s="2"/>
      <c r="ISD19" s="3"/>
      <c r="ISG19" s="2"/>
      <c r="ISH19" s="3"/>
      <c r="ISK19" s="2"/>
      <c r="ISL19" s="3"/>
      <c r="ISO19" s="2"/>
      <c r="ISP19" s="3"/>
      <c r="ISS19" s="2"/>
      <c r="IST19" s="3"/>
      <c r="ISW19" s="2"/>
      <c r="ISX19" s="3"/>
      <c r="ITA19" s="2"/>
      <c r="ITB19" s="3"/>
      <c r="ITE19" s="2"/>
      <c r="ITF19" s="3"/>
      <c r="ITI19" s="2"/>
      <c r="ITJ19" s="3"/>
      <c r="ITM19" s="2"/>
      <c r="ITN19" s="3"/>
      <c r="ITQ19" s="2"/>
      <c r="ITR19" s="3"/>
      <c r="ITU19" s="2"/>
      <c r="ITV19" s="3"/>
      <c r="ITY19" s="2"/>
      <c r="ITZ19" s="3"/>
      <c r="IUC19" s="2"/>
      <c r="IUD19" s="3"/>
      <c r="IUG19" s="2"/>
      <c r="IUH19" s="3"/>
      <c r="IUK19" s="2"/>
      <c r="IUL19" s="3"/>
      <c r="IUO19" s="2"/>
      <c r="IUP19" s="3"/>
      <c r="IUS19" s="2"/>
      <c r="IUT19" s="3"/>
      <c r="IUW19" s="2"/>
      <c r="IUX19" s="3"/>
      <c r="IVA19" s="2"/>
      <c r="IVB19" s="3"/>
      <c r="IVE19" s="2"/>
      <c r="IVF19" s="3"/>
      <c r="IVI19" s="2"/>
      <c r="IVJ19" s="3"/>
      <c r="IVM19" s="2"/>
      <c r="IVN19" s="3"/>
      <c r="IVQ19" s="2"/>
      <c r="IVR19" s="3"/>
      <c r="IVU19" s="2"/>
      <c r="IVV19" s="3"/>
      <c r="IVY19" s="2"/>
      <c r="IVZ19" s="3"/>
      <c r="IWC19" s="2"/>
      <c r="IWD19" s="3"/>
      <c r="IWG19" s="2"/>
      <c r="IWH19" s="3"/>
      <c r="IWK19" s="2"/>
      <c r="IWL19" s="3"/>
      <c r="IWO19" s="2"/>
      <c r="IWP19" s="3"/>
      <c r="IWS19" s="2"/>
      <c r="IWT19" s="3"/>
      <c r="IWW19" s="2"/>
      <c r="IWX19" s="3"/>
      <c r="IXA19" s="2"/>
      <c r="IXB19" s="3"/>
      <c r="IXE19" s="2"/>
      <c r="IXF19" s="3"/>
      <c r="IXI19" s="2"/>
      <c r="IXJ19" s="3"/>
      <c r="IXM19" s="2"/>
      <c r="IXN19" s="3"/>
      <c r="IXQ19" s="2"/>
      <c r="IXR19" s="3"/>
      <c r="IXU19" s="2"/>
      <c r="IXV19" s="3"/>
      <c r="IXY19" s="2"/>
      <c r="IXZ19" s="3"/>
      <c r="IYC19" s="2"/>
      <c r="IYD19" s="3"/>
      <c r="IYG19" s="2"/>
      <c r="IYH19" s="3"/>
      <c r="IYK19" s="2"/>
      <c r="IYL19" s="3"/>
      <c r="IYO19" s="2"/>
      <c r="IYP19" s="3"/>
      <c r="IYS19" s="2"/>
      <c r="IYT19" s="3"/>
      <c r="IYW19" s="2"/>
      <c r="IYX19" s="3"/>
      <c r="IZA19" s="2"/>
      <c r="IZB19" s="3"/>
      <c r="IZE19" s="2"/>
      <c r="IZF19" s="3"/>
      <c r="IZI19" s="2"/>
      <c r="IZJ19" s="3"/>
      <c r="IZM19" s="2"/>
      <c r="IZN19" s="3"/>
      <c r="IZQ19" s="2"/>
      <c r="IZR19" s="3"/>
      <c r="IZU19" s="2"/>
      <c r="IZV19" s="3"/>
      <c r="IZY19" s="2"/>
      <c r="IZZ19" s="3"/>
      <c r="JAC19" s="2"/>
      <c r="JAD19" s="3"/>
      <c r="JAG19" s="2"/>
      <c r="JAH19" s="3"/>
      <c r="JAK19" s="2"/>
      <c r="JAL19" s="3"/>
      <c r="JAO19" s="2"/>
      <c r="JAP19" s="3"/>
      <c r="JAS19" s="2"/>
      <c r="JAT19" s="3"/>
      <c r="JAW19" s="2"/>
      <c r="JAX19" s="3"/>
      <c r="JBA19" s="2"/>
      <c r="JBB19" s="3"/>
      <c r="JBE19" s="2"/>
      <c r="JBF19" s="3"/>
      <c r="JBI19" s="2"/>
      <c r="JBJ19" s="3"/>
      <c r="JBM19" s="2"/>
      <c r="JBN19" s="3"/>
      <c r="JBQ19" s="2"/>
      <c r="JBR19" s="3"/>
      <c r="JBU19" s="2"/>
      <c r="JBV19" s="3"/>
      <c r="JBY19" s="2"/>
      <c r="JBZ19" s="3"/>
      <c r="JCC19" s="2"/>
      <c r="JCD19" s="3"/>
      <c r="JCG19" s="2"/>
      <c r="JCH19" s="3"/>
      <c r="JCK19" s="2"/>
      <c r="JCL19" s="3"/>
      <c r="JCO19" s="2"/>
      <c r="JCP19" s="3"/>
      <c r="JCS19" s="2"/>
      <c r="JCT19" s="3"/>
      <c r="JCW19" s="2"/>
      <c r="JCX19" s="3"/>
      <c r="JDA19" s="2"/>
      <c r="JDB19" s="3"/>
      <c r="JDE19" s="2"/>
      <c r="JDF19" s="3"/>
      <c r="JDI19" s="2"/>
      <c r="JDJ19" s="3"/>
      <c r="JDM19" s="2"/>
      <c r="JDN19" s="3"/>
      <c r="JDQ19" s="2"/>
      <c r="JDR19" s="3"/>
      <c r="JDU19" s="2"/>
      <c r="JDV19" s="3"/>
      <c r="JDY19" s="2"/>
      <c r="JDZ19" s="3"/>
      <c r="JEC19" s="2"/>
      <c r="JED19" s="3"/>
      <c r="JEG19" s="2"/>
      <c r="JEH19" s="3"/>
      <c r="JEK19" s="2"/>
      <c r="JEL19" s="3"/>
      <c r="JEO19" s="2"/>
      <c r="JEP19" s="3"/>
      <c r="JES19" s="2"/>
      <c r="JET19" s="3"/>
      <c r="JEW19" s="2"/>
      <c r="JEX19" s="3"/>
      <c r="JFA19" s="2"/>
      <c r="JFB19" s="3"/>
      <c r="JFE19" s="2"/>
      <c r="JFF19" s="3"/>
      <c r="JFI19" s="2"/>
      <c r="JFJ19" s="3"/>
      <c r="JFM19" s="2"/>
      <c r="JFN19" s="3"/>
      <c r="JFQ19" s="2"/>
      <c r="JFR19" s="3"/>
      <c r="JFU19" s="2"/>
      <c r="JFV19" s="3"/>
      <c r="JFY19" s="2"/>
      <c r="JFZ19" s="3"/>
      <c r="JGC19" s="2"/>
      <c r="JGD19" s="3"/>
      <c r="JGG19" s="2"/>
      <c r="JGH19" s="3"/>
      <c r="JGK19" s="2"/>
      <c r="JGL19" s="3"/>
      <c r="JGO19" s="2"/>
      <c r="JGP19" s="3"/>
      <c r="JGS19" s="2"/>
      <c r="JGT19" s="3"/>
      <c r="JGW19" s="2"/>
      <c r="JGX19" s="3"/>
      <c r="JHA19" s="2"/>
      <c r="JHB19" s="3"/>
      <c r="JHE19" s="2"/>
      <c r="JHF19" s="3"/>
      <c r="JHI19" s="2"/>
      <c r="JHJ19" s="3"/>
      <c r="JHM19" s="2"/>
      <c r="JHN19" s="3"/>
      <c r="JHQ19" s="2"/>
      <c r="JHR19" s="3"/>
      <c r="JHU19" s="2"/>
      <c r="JHV19" s="3"/>
      <c r="JHY19" s="2"/>
      <c r="JHZ19" s="3"/>
      <c r="JIC19" s="2"/>
      <c r="JID19" s="3"/>
      <c r="JIG19" s="2"/>
      <c r="JIH19" s="3"/>
      <c r="JIK19" s="2"/>
      <c r="JIL19" s="3"/>
      <c r="JIO19" s="2"/>
      <c r="JIP19" s="3"/>
      <c r="JIS19" s="2"/>
      <c r="JIT19" s="3"/>
      <c r="JIW19" s="2"/>
      <c r="JIX19" s="3"/>
      <c r="JJA19" s="2"/>
      <c r="JJB19" s="3"/>
      <c r="JJE19" s="2"/>
      <c r="JJF19" s="3"/>
      <c r="JJI19" s="2"/>
      <c r="JJJ19" s="3"/>
      <c r="JJM19" s="2"/>
      <c r="JJN19" s="3"/>
      <c r="JJQ19" s="2"/>
      <c r="JJR19" s="3"/>
      <c r="JJU19" s="2"/>
      <c r="JJV19" s="3"/>
      <c r="JJY19" s="2"/>
      <c r="JJZ19" s="3"/>
      <c r="JKC19" s="2"/>
      <c r="JKD19" s="3"/>
      <c r="JKG19" s="2"/>
      <c r="JKH19" s="3"/>
      <c r="JKK19" s="2"/>
      <c r="JKL19" s="3"/>
      <c r="JKO19" s="2"/>
      <c r="JKP19" s="3"/>
      <c r="JKS19" s="2"/>
      <c r="JKT19" s="3"/>
      <c r="JKW19" s="2"/>
      <c r="JKX19" s="3"/>
      <c r="JLA19" s="2"/>
      <c r="JLB19" s="3"/>
      <c r="JLE19" s="2"/>
      <c r="JLF19" s="3"/>
      <c r="JLI19" s="2"/>
      <c r="JLJ19" s="3"/>
      <c r="JLM19" s="2"/>
      <c r="JLN19" s="3"/>
      <c r="JLQ19" s="2"/>
      <c r="JLR19" s="3"/>
      <c r="JLU19" s="2"/>
      <c r="JLV19" s="3"/>
      <c r="JLY19" s="2"/>
      <c r="JLZ19" s="3"/>
      <c r="JMC19" s="2"/>
      <c r="JMD19" s="3"/>
      <c r="JMG19" s="2"/>
      <c r="JMH19" s="3"/>
      <c r="JMK19" s="2"/>
      <c r="JML19" s="3"/>
      <c r="JMO19" s="2"/>
      <c r="JMP19" s="3"/>
      <c r="JMS19" s="2"/>
      <c r="JMT19" s="3"/>
      <c r="JMW19" s="2"/>
      <c r="JMX19" s="3"/>
      <c r="JNA19" s="2"/>
      <c r="JNB19" s="3"/>
      <c r="JNE19" s="2"/>
      <c r="JNF19" s="3"/>
      <c r="JNI19" s="2"/>
      <c r="JNJ19" s="3"/>
      <c r="JNM19" s="2"/>
      <c r="JNN19" s="3"/>
      <c r="JNQ19" s="2"/>
      <c r="JNR19" s="3"/>
      <c r="JNU19" s="2"/>
      <c r="JNV19" s="3"/>
      <c r="JNY19" s="2"/>
      <c r="JNZ19" s="3"/>
      <c r="JOC19" s="2"/>
      <c r="JOD19" s="3"/>
      <c r="JOG19" s="2"/>
      <c r="JOH19" s="3"/>
      <c r="JOK19" s="2"/>
      <c r="JOL19" s="3"/>
      <c r="JOO19" s="2"/>
      <c r="JOP19" s="3"/>
      <c r="JOS19" s="2"/>
      <c r="JOT19" s="3"/>
      <c r="JOW19" s="2"/>
      <c r="JOX19" s="3"/>
      <c r="JPA19" s="2"/>
      <c r="JPB19" s="3"/>
      <c r="JPE19" s="2"/>
      <c r="JPF19" s="3"/>
      <c r="JPI19" s="2"/>
      <c r="JPJ19" s="3"/>
      <c r="JPM19" s="2"/>
      <c r="JPN19" s="3"/>
      <c r="JPQ19" s="2"/>
      <c r="JPR19" s="3"/>
      <c r="JPU19" s="2"/>
      <c r="JPV19" s="3"/>
      <c r="JPY19" s="2"/>
      <c r="JPZ19" s="3"/>
      <c r="JQC19" s="2"/>
      <c r="JQD19" s="3"/>
      <c r="JQG19" s="2"/>
      <c r="JQH19" s="3"/>
      <c r="JQK19" s="2"/>
      <c r="JQL19" s="3"/>
      <c r="JQO19" s="2"/>
      <c r="JQP19" s="3"/>
      <c r="JQS19" s="2"/>
      <c r="JQT19" s="3"/>
      <c r="JQW19" s="2"/>
      <c r="JQX19" s="3"/>
      <c r="JRA19" s="2"/>
      <c r="JRB19" s="3"/>
      <c r="JRE19" s="2"/>
      <c r="JRF19" s="3"/>
      <c r="JRI19" s="2"/>
      <c r="JRJ19" s="3"/>
      <c r="JRM19" s="2"/>
      <c r="JRN19" s="3"/>
      <c r="JRQ19" s="2"/>
      <c r="JRR19" s="3"/>
      <c r="JRU19" s="2"/>
      <c r="JRV19" s="3"/>
      <c r="JRY19" s="2"/>
      <c r="JRZ19" s="3"/>
      <c r="JSC19" s="2"/>
      <c r="JSD19" s="3"/>
      <c r="JSG19" s="2"/>
      <c r="JSH19" s="3"/>
      <c r="JSK19" s="2"/>
      <c r="JSL19" s="3"/>
      <c r="JSO19" s="2"/>
      <c r="JSP19" s="3"/>
      <c r="JSS19" s="2"/>
      <c r="JST19" s="3"/>
      <c r="JSW19" s="2"/>
      <c r="JSX19" s="3"/>
      <c r="JTA19" s="2"/>
      <c r="JTB19" s="3"/>
      <c r="JTE19" s="2"/>
      <c r="JTF19" s="3"/>
      <c r="JTI19" s="2"/>
      <c r="JTJ19" s="3"/>
      <c r="JTM19" s="2"/>
      <c r="JTN19" s="3"/>
      <c r="JTQ19" s="2"/>
      <c r="JTR19" s="3"/>
      <c r="JTU19" s="2"/>
      <c r="JTV19" s="3"/>
      <c r="JTY19" s="2"/>
      <c r="JTZ19" s="3"/>
      <c r="JUC19" s="2"/>
      <c r="JUD19" s="3"/>
      <c r="JUG19" s="2"/>
      <c r="JUH19" s="3"/>
      <c r="JUK19" s="2"/>
      <c r="JUL19" s="3"/>
      <c r="JUO19" s="2"/>
      <c r="JUP19" s="3"/>
      <c r="JUS19" s="2"/>
      <c r="JUT19" s="3"/>
      <c r="JUW19" s="2"/>
      <c r="JUX19" s="3"/>
      <c r="JVA19" s="2"/>
      <c r="JVB19" s="3"/>
      <c r="JVE19" s="2"/>
      <c r="JVF19" s="3"/>
      <c r="JVI19" s="2"/>
      <c r="JVJ19" s="3"/>
      <c r="JVM19" s="2"/>
      <c r="JVN19" s="3"/>
      <c r="JVQ19" s="2"/>
      <c r="JVR19" s="3"/>
      <c r="JVU19" s="2"/>
      <c r="JVV19" s="3"/>
      <c r="JVY19" s="2"/>
      <c r="JVZ19" s="3"/>
      <c r="JWC19" s="2"/>
      <c r="JWD19" s="3"/>
      <c r="JWG19" s="2"/>
      <c r="JWH19" s="3"/>
      <c r="JWK19" s="2"/>
      <c r="JWL19" s="3"/>
      <c r="JWO19" s="2"/>
      <c r="JWP19" s="3"/>
      <c r="JWS19" s="2"/>
      <c r="JWT19" s="3"/>
      <c r="JWW19" s="2"/>
      <c r="JWX19" s="3"/>
      <c r="JXA19" s="2"/>
      <c r="JXB19" s="3"/>
      <c r="JXE19" s="2"/>
      <c r="JXF19" s="3"/>
      <c r="JXI19" s="2"/>
      <c r="JXJ19" s="3"/>
      <c r="JXM19" s="2"/>
      <c r="JXN19" s="3"/>
      <c r="JXQ19" s="2"/>
      <c r="JXR19" s="3"/>
      <c r="JXU19" s="2"/>
      <c r="JXV19" s="3"/>
      <c r="JXY19" s="2"/>
      <c r="JXZ19" s="3"/>
      <c r="JYC19" s="2"/>
      <c r="JYD19" s="3"/>
      <c r="JYG19" s="2"/>
      <c r="JYH19" s="3"/>
      <c r="JYK19" s="2"/>
      <c r="JYL19" s="3"/>
      <c r="JYO19" s="2"/>
      <c r="JYP19" s="3"/>
      <c r="JYS19" s="2"/>
      <c r="JYT19" s="3"/>
      <c r="JYW19" s="2"/>
      <c r="JYX19" s="3"/>
      <c r="JZA19" s="2"/>
      <c r="JZB19" s="3"/>
      <c r="JZE19" s="2"/>
      <c r="JZF19" s="3"/>
      <c r="JZI19" s="2"/>
      <c r="JZJ19" s="3"/>
      <c r="JZM19" s="2"/>
      <c r="JZN19" s="3"/>
      <c r="JZQ19" s="2"/>
      <c r="JZR19" s="3"/>
      <c r="JZU19" s="2"/>
      <c r="JZV19" s="3"/>
      <c r="JZY19" s="2"/>
      <c r="JZZ19" s="3"/>
      <c r="KAC19" s="2"/>
      <c r="KAD19" s="3"/>
      <c r="KAG19" s="2"/>
      <c r="KAH19" s="3"/>
      <c r="KAK19" s="2"/>
      <c r="KAL19" s="3"/>
      <c r="KAO19" s="2"/>
      <c r="KAP19" s="3"/>
      <c r="KAS19" s="2"/>
      <c r="KAT19" s="3"/>
      <c r="KAW19" s="2"/>
      <c r="KAX19" s="3"/>
      <c r="KBA19" s="2"/>
      <c r="KBB19" s="3"/>
      <c r="KBE19" s="2"/>
      <c r="KBF19" s="3"/>
      <c r="KBI19" s="2"/>
      <c r="KBJ19" s="3"/>
      <c r="KBM19" s="2"/>
      <c r="KBN19" s="3"/>
      <c r="KBQ19" s="2"/>
      <c r="KBR19" s="3"/>
      <c r="KBU19" s="2"/>
      <c r="KBV19" s="3"/>
      <c r="KBY19" s="2"/>
      <c r="KBZ19" s="3"/>
      <c r="KCC19" s="2"/>
      <c r="KCD19" s="3"/>
      <c r="KCG19" s="2"/>
      <c r="KCH19" s="3"/>
      <c r="KCK19" s="2"/>
      <c r="KCL19" s="3"/>
      <c r="KCO19" s="2"/>
      <c r="KCP19" s="3"/>
      <c r="KCS19" s="2"/>
      <c r="KCT19" s="3"/>
      <c r="KCW19" s="2"/>
      <c r="KCX19" s="3"/>
      <c r="KDA19" s="2"/>
      <c r="KDB19" s="3"/>
      <c r="KDE19" s="2"/>
      <c r="KDF19" s="3"/>
      <c r="KDI19" s="2"/>
      <c r="KDJ19" s="3"/>
      <c r="KDM19" s="2"/>
      <c r="KDN19" s="3"/>
      <c r="KDQ19" s="2"/>
      <c r="KDR19" s="3"/>
      <c r="KDU19" s="2"/>
      <c r="KDV19" s="3"/>
      <c r="KDY19" s="2"/>
      <c r="KDZ19" s="3"/>
      <c r="KEC19" s="2"/>
      <c r="KED19" s="3"/>
      <c r="KEG19" s="2"/>
      <c r="KEH19" s="3"/>
      <c r="KEK19" s="2"/>
      <c r="KEL19" s="3"/>
      <c r="KEO19" s="2"/>
      <c r="KEP19" s="3"/>
      <c r="KES19" s="2"/>
      <c r="KET19" s="3"/>
      <c r="KEW19" s="2"/>
      <c r="KEX19" s="3"/>
      <c r="KFA19" s="2"/>
      <c r="KFB19" s="3"/>
      <c r="KFE19" s="2"/>
      <c r="KFF19" s="3"/>
      <c r="KFI19" s="2"/>
      <c r="KFJ19" s="3"/>
      <c r="KFM19" s="2"/>
      <c r="KFN19" s="3"/>
      <c r="KFQ19" s="2"/>
      <c r="KFR19" s="3"/>
      <c r="KFU19" s="2"/>
      <c r="KFV19" s="3"/>
      <c r="KFY19" s="2"/>
      <c r="KFZ19" s="3"/>
      <c r="KGC19" s="2"/>
      <c r="KGD19" s="3"/>
      <c r="KGG19" s="2"/>
      <c r="KGH19" s="3"/>
      <c r="KGK19" s="2"/>
      <c r="KGL19" s="3"/>
      <c r="KGO19" s="2"/>
      <c r="KGP19" s="3"/>
      <c r="KGS19" s="2"/>
      <c r="KGT19" s="3"/>
      <c r="KGW19" s="2"/>
      <c r="KGX19" s="3"/>
      <c r="KHA19" s="2"/>
      <c r="KHB19" s="3"/>
      <c r="KHE19" s="2"/>
      <c r="KHF19" s="3"/>
      <c r="KHI19" s="2"/>
      <c r="KHJ19" s="3"/>
      <c r="KHM19" s="2"/>
      <c r="KHN19" s="3"/>
      <c r="KHQ19" s="2"/>
      <c r="KHR19" s="3"/>
      <c r="KHU19" s="2"/>
      <c r="KHV19" s="3"/>
      <c r="KHY19" s="2"/>
      <c r="KHZ19" s="3"/>
      <c r="KIC19" s="2"/>
      <c r="KID19" s="3"/>
      <c r="KIG19" s="2"/>
      <c r="KIH19" s="3"/>
      <c r="KIK19" s="2"/>
      <c r="KIL19" s="3"/>
      <c r="KIO19" s="2"/>
      <c r="KIP19" s="3"/>
      <c r="KIS19" s="2"/>
      <c r="KIT19" s="3"/>
      <c r="KIW19" s="2"/>
      <c r="KIX19" s="3"/>
      <c r="KJA19" s="2"/>
      <c r="KJB19" s="3"/>
      <c r="KJE19" s="2"/>
      <c r="KJF19" s="3"/>
      <c r="KJI19" s="2"/>
      <c r="KJJ19" s="3"/>
      <c r="KJM19" s="2"/>
      <c r="KJN19" s="3"/>
      <c r="KJQ19" s="2"/>
      <c r="KJR19" s="3"/>
      <c r="KJU19" s="2"/>
      <c r="KJV19" s="3"/>
      <c r="KJY19" s="2"/>
      <c r="KJZ19" s="3"/>
      <c r="KKC19" s="2"/>
      <c r="KKD19" s="3"/>
      <c r="KKG19" s="2"/>
      <c r="KKH19" s="3"/>
      <c r="KKK19" s="2"/>
      <c r="KKL19" s="3"/>
      <c r="KKO19" s="2"/>
      <c r="KKP19" s="3"/>
      <c r="KKS19" s="2"/>
      <c r="KKT19" s="3"/>
      <c r="KKW19" s="2"/>
      <c r="KKX19" s="3"/>
      <c r="KLA19" s="2"/>
      <c r="KLB19" s="3"/>
      <c r="KLE19" s="2"/>
      <c r="KLF19" s="3"/>
      <c r="KLI19" s="2"/>
      <c r="KLJ19" s="3"/>
      <c r="KLM19" s="2"/>
      <c r="KLN19" s="3"/>
      <c r="KLQ19" s="2"/>
      <c r="KLR19" s="3"/>
      <c r="KLU19" s="2"/>
      <c r="KLV19" s="3"/>
      <c r="KLY19" s="2"/>
      <c r="KLZ19" s="3"/>
      <c r="KMC19" s="2"/>
      <c r="KMD19" s="3"/>
      <c r="KMG19" s="2"/>
      <c r="KMH19" s="3"/>
      <c r="KMK19" s="2"/>
      <c r="KML19" s="3"/>
      <c r="KMO19" s="2"/>
      <c r="KMP19" s="3"/>
      <c r="KMS19" s="2"/>
      <c r="KMT19" s="3"/>
      <c r="KMW19" s="2"/>
      <c r="KMX19" s="3"/>
      <c r="KNA19" s="2"/>
      <c r="KNB19" s="3"/>
      <c r="KNE19" s="2"/>
      <c r="KNF19" s="3"/>
      <c r="KNI19" s="2"/>
      <c r="KNJ19" s="3"/>
      <c r="KNM19" s="2"/>
      <c r="KNN19" s="3"/>
      <c r="KNQ19" s="2"/>
      <c r="KNR19" s="3"/>
      <c r="KNU19" s="2"/>
      <c r="KNV19" s="3"/>
      <c r="KNY19" s="2"/>
      <c r="KNZ19" s="3"/>
      <c r="KOC19" s="2"/>
      <c r="KOD19" s="3"/>
      <c r="KOG19" s="2"/>
      <c r="KOH19" s="3"/>
      <c r="KOK19" s="2"/>
      <c r="KOL19" s="3"/>
      <c r="KOO19" s="2"/>
      <c r="KOP19" s="3"/>
      <c r="KOS19" s="2"/>
      <c r="KOT19" s="3"/>
      <c r="KOW19" s="2"/>
      <c r="KOX19" s="3"/>
      <c r="KPA19" s="2"/>
      <c r="KPB19" s="3"/>
      <c r="KPE19" s="2"/>
      <c r="KPF19" s="3"/>
      <c r="KPI19" s="2"/>
      <c r="KPJ19" s="3"/>
      <c r="KPM19" s="2"/>
      <c r="KPN19" s="3"/>
      <c r="KPQ19" s="2"/>
      <c r="KPR19" s="3"/>
      <c r="KPU19" s="2"/>
      <c r="KPV19" s="3"/>
      <c r="KPY19" s="2"/>
      <c r="KPZ19" s="3"/>
      <c r="KQC19" s="2"/>
      <c r="KQD19" s="3"/>
      <c r="KQG19" s="2"/>
      <c r="KQH19" s="3"/>
      <c r="KQK19" s="2"/>
      <c r="KQL19" s="3"/>
      <c r="KQO19" s="2"/>
      <c r="KQP19" s="3"/>
      <c r="KQS19" s="2"/>
      <c r="KQT19" s="3"/>
      <c r="KQW19" s="2"/>
      <c r="KQX19" s="3"/>
      <c r="KRA19" s="2"/>
      <c r="KRB19" s="3"/>
      <c r="KRE19" s="2"/>
      <c r="KRF19" s="3"/>
      <c r="KRI19" s="2"/>
      <c r="KRJ19" s="3"/>
      <c r="KRM19" s="2"/>
      <c r="KRN19" s="3"/>
      <c r="KRQ19" s="2"/>
      <c r="KRR19" s="3"/>
      <c r="KRU19" s="2"/>
      <c r="KRV19" s="3"/>
      <c r="KRY19" s="2"/>
      <c r="KRZ19" s="3"/>
      <c r="KSC19" s="2"/>
      <c r="KSD19" s="3"/>
      <c r="KSG19" s="2"/>
      <c r="KSH19" s="3"/>
      <c r="KSK19" s="2"/>
      <c r="KSL19" s="3"/>
      <c r="KSO19" s="2"/>
      <c r="KSP19" s="3"/>
      <c r="KSS19" s="2"/>
      <c r="KST19" s="3"/>
      <c r="KSW19" s="2"/>
      <c r="KSX19" s="3"/>
      <c r="KTA19" s="2"/>
      <c r="KTB19" s="3"/>
      <c r="KTE19" s="2"/>
      <c r="KTF19" s="3"/>
      <c r="KTI19" s="2"/>
      <c r="KTJ19" s="3"/>
      <c r="KTM19" s="2"/>
      <c r="KTN19" s="3"/>
      <c r="KTQ19" s="2"/>
      <c r="KTR19" s="3"/>
      <c r="KTU19" s="2"/>
      <c r="KTV19" s="3"/>
      <c r="KTY19" s="2"/>
      <c r="KTZ19" s="3"/>
      <c r="KUC19" s="2"/>
      <c r="KUD19" s="3"/>
      <c r="KUG19" s="2"/>
      <c r="KUH19" s="3"/>
      <c r="KUK19" s="2"/>
      <c r="KUL19" s="3"/>
      <c r="KUO19" s="2"/>
      <c r="KUP19" s="3"/>
      <c r="KUS19" s="2"/>
      <c r="KUT19" s="3"/>
      <c r="KUW19" s="2"/>
      <c r="KUX19" s="3"/>
      <c r="KVA19" s="2"/>
      <c r="KVB19" s="3"/>
      <c r="KVE19" s="2"/>
      <c r="KVF19" s="3"/>
      <c r="KVI19" s="2"/>
      <c r="KVJ19" s="3"/>
      <c r="KVM19" s="2"/>
      <c r="KVN19" s="3"/>
      <c r="KVQ19" s="2"/>
      <c r="KVR19" s="3"/>
      <c r="KVU19" s="2"/>
      <c r="KVV19" s="3"/>
      <c r="KVY19" s="2"/>
      <c r="KVZ19" s="3"/>
      <c r="KWC19" s="2"/>
      <c r="KWD19" s="3"/>
      <c r="KWG19" s="2"/>
      <c r="KWH19" s="3"/>
      <c r="KWK19" s="2"/>
      <c r="KWL19" s="3"/>
      <c r="KWO19" s="2"/>
      <c r="KWP19" s="3"/>
      <c r="KWS19" s="2"/>
      <c r="KWT19" s="3"/>
      <c r="KWW19" s="2"/>
      <c r="KWX19" s="3"/>
      <c r="KXA19" s="2"/>
      <c r="KXB19" s="3"/>
      <c r="KXE19" s="2"/>
      <c r="KXF19" s="3"/>
      <c r="KXI19" s="2"/>
      <c r="KXJ19" s="3"/>
      <c r="KXM19" s="2"/>
      <c r="KXN19" s="3"/>
      <c r="KXQ19" s="2"/>
      <c r="KXR19" s="3"/>
      <c r="KXU19" s="2"/>
      <c r="KXV19" s="3"/>
      <c r="KXY19" s="2"/>
      <c r="KXZ19" s="3"/>
      <c r="KYC19" s="2"/>
      <c r="KYD19" s="3"/>
      <c r="KYG19" s="2"/>
      <c r="KYH19" s="3"/>
      <c r="KYK19" s="2"/>
      <c r="KYL19" s="3"/>
      <c r="KYO19" s="2"/>
      <c r="KYP19" s="3"/>
      <c r="KYS19" s="2"/>
      <c r="KYT19" s="3"/>
      <c r="KYW19" s="2"/>
      <c r="KYX19" s="3"/>
      <c r="KZA19" s="2"/>
      <c r="KZB19" s="3"/>
      <c r="KZE19" s="2"/>
      <c r="KZF19" s="3"/>
      <c r="KZI19" s="2"/>
      <c r="KZJ19" s="3"/>
      <c r="KZM19" s="2"/>
      <c r="KZN19" s="3"/>
      <c r="KZQ19" s="2"/>
      <c r="KZR19" s="3"/>
      <c r="KZU19" s="2"/>
      <c r="KZV19" s="3"/>
      <c r="KZY19" s="2"/>
      <c r="KZZ19" s="3"/>
      <c r="LAC19" s="2"/>
      <c r="LAD19" s="3"/>
      <c r="LAG19" s="2"/>
      <c r="LAH19" s="3"/>
      <c r="LAK19" s="2"/>
      <c r="LAL19" s="3"/>
      <c r="LAO19" s="2"/>
      <c r="LAP19" s="3"/>
      <c r="LAS19" s="2"/>
      <c r="LAT19" s="3"/>
      <c r="LAW19" s="2"/>
      <c r="LAX19" s="3"/>
      <c r="LBA19" s="2"/>
      <c r="LBB19" s="3"/>
      <c r="LBE19" s="2"/>
      <c r="LBF19" s="3"/>
      <c r="LBI19" s="2"/>
      <c r="LBJ19" s="3"/>
      <c r="LBM19" s="2"/>
      <c r="LBN19" s="3"/>
      <c r="LBQ19" s="2"/>
      <c r="LBR19" s="3"/>
      <c r="LBU19" s="2"/>
      <c r="LBV19" s="3"/>
      <c r="LBY19" s="2"/>
      <c r="LBZ19" s="3"/>
      <c r="LCC19" s="2"/>
      <c r="LCD19" s="3"/>
      <c r="LCG19" s="2"/>
      <c r="LCH19" s="3"/>
      <c r="LCK19" s="2"/>
      <c r="LCL19" s="3"/>
      <c r="LCO19" s="2"/>
      <c r="LCP19" s="3"/>
      <c r="LCS19" s="2"/>
      <c r="LCT19" s="3"/>
      <c r="LCW19" s="2"/>
      <c r="LCX19" s="3"/>
      <c r="LDA19" s="2"/>
      <c r="LDB19" s="3"/>
      <c r="LDE19" s="2"/>
      <c r="LDF19" s="3"/>
      <c r="LDI19" s="2"/>
      <c r="LDJ19" s="3"/>
      <c r="LDM19" s="2"/>
      <c r="LDN19" s="3"/>
      <c r="LDQ19" s="2"/>
      <c r="LDR19" s="3"/>
      <c r="LDU19" s="2"/>
      <c r="LDV19" s="3"/>
      <c r="LDY19" s="2"/>
      <c r="LDZ19" s="3"/>
      <c r="LEC19" s="2"/>
      <c r="LED19" s="3"/>
      <c r="LEG19" s="2"/>
      <c r="LEH19" s="3"/>
      <c r="LEK19" s="2"/>
      <c r="LEL19" s="3"/>
      <c r="LEO19" s="2"/>
      <c r="LEP19" s="3"/>
      <c r="LES19" s="2"/>
      <c r="LET19" s="3"/>
      <c r="LEW19" s="2"/>
      <c r="LEX19" s="3"/>
      <c r="LFA19" s="2"/>
      <c r="LFB19" s="3"/>
      <c r="LFE19" s="2"/>
      <c r="LFF19" s="3"/>
      <c r="LFI19" s="2"/>
      <c r="LFJ19" s="3"/>
      <c r="LFM19" s="2"/>
      <c r="LFN19" s="3"/>
      <c r="LFQ19" s="2"/>
      <c r="LFR19" s="3"/>
      <c r="LFU19" s="2"/>
      <c r="LFV19" s="3"/>
      <c r="LFY19" s="2"/>
      <c r="LFZ19" s="3"/>
      <c r="LGC19" s="2"/>
      <c r="LGD19" s="3"/>
      <c r="LGG19" s="2"/>
      <c r="LGH19" s="3"/>
      <c r="LGK19" s="2"/>
      <c r="LGL19" s="3"/>
      <c r="LGO19" s="2"/>
      <c r="LGP19" s="3"/>
      <c r="LGS19" s="2"/>
      <c r="LGT19" s="3"/>
      <c r="LGW19" s="2"/>
      <c r="LGX19" s="3"/>
      <c r="LHA19" s="2"/>
      <c r="LHB19" s="3"/>
      <c r="LHE19" s="2"/>
      <c r="LHF19" s="3"/>
      <c r="LHI19" s="2"/>
      <c r="LHJ19" s="3"/>
      <c r="LHM19" s="2"/>
      <c r="LHN19" s="3"/>
      <c r="LHQ19" s="2"/>
      <c r="LHR19" s="3"/>
      <c r="LHU19" s="2"/>
      <c r="LHV19" s="3"/>
      <c r="LHY19" s="2"/>
      <c r="LHZ19" s="3"/>
      <c r="LIC19" s="2"/>
      <c r="LID19" s="3"/>
      <c r="LIG19" s="2"/>
      <c r="LIH19" s="3"/>
      <c r="LIK19" s="2"/>
      <c r="LIL19" s="3"/>
      <c r="LIO19" s="2"/>
      <c r="LIP19" s="3"/>
      <c r="LIS19" s="2"/>
      <c r="LIT19" s="3"/>
      <c r="LIW19" s="2"/>
      <c r="LIX19" s="3"/>
      <c r="LJA19" s="2"/>
      <c r="LJB19" s="3"/>
      <c r="LJE19" s="2"/>
      <c r="LJF19" s="3"/>
      <c r="LJI19" s="2"/>
      <c r="LJJ19" s="3"/>
      <c r="LJM19" s="2"/>
      <c r="LJN19" s="3"/>
      <c r="LJQ19" s="2"/>
      <c r="LJR19" s="3"/>
      <c r="LJU19" s="2"/>
      <c r="LJV19" s="3"/>
      <c r="LJY19" s="2"/>
      <c r="LJZ19" s="3"/>
      <c r="LKC19" s="2"/>
      <c r="LKD19" s="3"/>
      <c r="LKG19" s="2"/>
      <c r="LKH19" s="3"/>
      <c r="LKK19" s="2"/>
      <c r="LKL19" s="3"/>
      <c r="LKO19" s="2"/>
      <c r="LKP19" s="3"/>
      <c r="LKS19" s="2"/>
      <c r="LKT19" s="3"/>
      <c r="LKW19" s="2"/>
      <c r="LKX19" s="3"/>
      <c r="LLA19" s="2"/>
      <c r="LLB19" s="3"/>
      <c r="LLE19" s="2"/>
      <c r="LLF19" s="3"/>
      <c r="LLI19" s="2"/>
      <c r="LLJ19" s="3"/>
      <c r="LLM19" s="2"/>
      <c r="LLN19" s="3"/>
      <c r="LLQ19" s="2"/>
      <c r="LLR19" s="3"/>
      <c r="LLU19" s="2"/>
      <c r="LLV19" s="3"/>
      <c r="LLY19" s="2"/>
      <c r="LLZ19" s="3"/>
      <c r="LMC19" s="2"/>
      <c r="LMD19" s="3"/>
      <c r="LMG19" s="2"/>
      <c r="LMH19" s="3"/>
      <c r="LMK19" s="2"/>
      <c r="LML19" s="3"/>
      <c r="LMO19" s="2"/>
      <c r="LMP19" s="3"/>
      <c r="LMS19" s="2"/>
      <c r="LMT19" s="3"/>
      <c r="LMW19" s="2"/>
      <c r="LMX19" s="3"/>
      <c r="LNA19" s="2"/>
      <c r="LNB19" s="3"/>
      <c r="LNE19" s="2"/>
      <c r="LNF19" s="3"/>
      <c r="LNI19" s="2"/>
      <c r="LNJ19" s="3"/>
      <c r="LNM19" s="2"/>
      <c r="LNN19" s="3"/>
      <c r="LNQ19" s="2"/>
      <c r="LNR19" s="3"/>
      <c r="LNU19" s="2"/>
      <c r="LNV19" s="3"/>
      <c r="LNY19" s="2"/>
      <c r="LNZ19" s="3"/>
      <c r="LOC19" s="2"/>
      <c r="LOD19" s="3"/>
      <c r="LOG19" s="2"/>
      <c r="LOH19" s="3"/>
      <c r="LOK19" s="2"/>
      <c r="LOL19" s="3"/>
      <c r="LOO19" s="2"/>
      <c r="LOP19" s="3"/>
      <c r="LOS19" s="2"/>
      <c r="LOT19" s="3"/>
      <c r="LOW19" s="2"/>
      <c r="LOX19" s="3"/>
      <c r="LPA19" s="2"/>
      <c r="LPB19" s="3"/>
      <c r="LPE19" s="2"/>
      <c r="LPF19" s="3"/>
      <c r="LPI19" s="2"/>
      <c r="LPJ19" s="3"/>
      <c r="LPM19" s="2"/>
      <c r="LPN19" s="3"/>
      <c r="LPQ19" s="2"/>
      <c r="LPR19" s="3"/>
      <c r="LPU19" s="2"/>
      <c r="LPV19" s="3"/>
      <c r="LPY19" s="2"/>
      <c r="LPZ19" s="3"/>
      <c r="LQC19" s="2"/>
      <c r="LQD19" s="3"/>
      <c r="LQG19" s="2"/>
      <c r="LQH19" s="3"/>
      <c r="LQK19" s="2"/>
      <c r="LQL19" s="3"/>
      <c r="LQO19" s="2"/>
      <c r="LQP19" s="3"/>
      <c r="LQS19" s="2"/>
      <c r="LQT19" s="3"/>
      <c r="LQW19" s="2"/>
      <c r="LQX19" s="3"/>
      <c r="LRA19" s="2"/>
      <c r="LRB19" s="3"/>
      <c r="LRE19" s="2"/>
      <c r="LRF19" s="3"/>
      <c r="LRI19" s="2"/>
      <c r="LRJ19" s="3"/>
      <c r="LRM19" s="2"/>
      <c r="LRN19" s="3"/>
      <c r="LRQ19" s="2"/>
      <c r="LRR19" s="3"/>
      <c r="LRU19" s="2"/>
      <c r="LRV19" s="3"/>
      <c r="LRY19" s="2"/>
      <c r="LRZ19" s="3"/>
      <c r="LSC19" s="2"/>
      <c r="LSD19" s="3"/>
      <c r="LSG19" s="2"/>
      <c r="LSH19" s="3"/>
      <c r="LSK19" s="2"/>
      <c r="LSL19" s="3"/>
      <c r="LSO19" s="2"/>
      <c r="LSP19" s="3"/>
      <c r="LSS19" s="2"/>
      <c r="LST19" s="3"/>
      <c r="LSW19" s="2"/>
      <c r="LSX19" s="3"/>
      <c r="LTA19" s="2"/>
      <c r="LTB19" s="3"/>
      <c r="LTE19" s="2"/>
      <c r="LTF19" s="3"/>
      <c r="LTI19" s="2"/>
      <c r="LTJ19" s="3"/>
      <c r="LTM19" s="2"/>
      <c r="LTN19" s="3"/>
      <c r="LTQ19" s="2"/>
      <c r="LTR19" s="3"/>
      <c r="LTU19" s="2"/>
      <c r="LTV19" s="3"/>
      <c r="LTY19" s="2"/>
      <c r="LTZ19" s="3"/>
      <c r="LUC19" s="2"/>
      <c r="LUD19" s="3"/>
      <c r="LUG19" s="2"/>
      <c r="LUH19" s="3"/>
      <c r="LUK19" s="2"/>
      <c r="LUL19" s="3"/>
      <c r="LUO19" s="2"/>
      <c r="LUP19" s="3"/>
      <c r="LUS19" s="2"/>
      <c r="LUT19" s="3"/>
      <c r="LUW19" s="2"/>
      <c r="LUX19" s="3"/>
      <c r="LVA19" s="2"/>
      <c r="LVB19" s="3"/>
      <c r="LVE19" s="2"/>
      <c r="LVF19" s="3"/>
      <c r="LVI19" s="2"/>
      <c r="LVJ19" s="3"/>
      <c r="LVM19" s="2"/>
      <c r="LVN19" s="3"/>
      <c r="LVQ19" s="2"/>
      <c r="LVR19" s="3"/>
      <c r="LVU19" s="2"/>
      <c r="LVV19" s="3"/>
      <c r="LVY19" s="2"/>
      <c r="LVZ19" s="3"/>
      <c r="LWC19" s="2"/>
      <c r="LWD19" s="3"/>
      <c r="LWG19" s="2"/>
      <c r="LWH19" s="3"/>
      <c r="LWK19" s="2"/>
      <c r="LWL19" s="3"/>
      <c r="LWO19" s="2"/>
      <c r="LWP19" s="3"/>
      <c r="LWS19" s="2"/>
      <c r="LWT19" s="3"/>
      <c r="LWW19" s="2"/>
      <c r="LWX19" s="3"/>
      <c r="LXA19" s="2"/>
      <c r="LXB19" s="3"/>
      <c r="LXE19" s="2"/>
      <c r="LXF19" s="3"/>
      <c r="LXI19" s="2"/>
      <c r="LXJ19" s="3"/>
      <c r="LXM19" s="2"/>
      <c r="LXN19" s="3"/>
      <c r="LXQ19" s="2"/>
      <c r="LXR19" s="3"/>
      <c r="LXU19" s="2"/>
      <c r="LXV19" s="3"/>
      <c r="LXY19" s="2"/>
      <c r="LXZ19" s="3"/>
      <c r="LYC19" s="2"/>
      <c r="LYD19" s="3"/>
      <c r="LYG19" s="2"/>
      <c r="LYH19" s="3"/>
      <c r="LYK19" s="2"/>
      <c r="LYL19" s="3"/>
      <c r="LYO19" s="2"/>
      <c r="LYP19" s="3"/>
      <c r="LYS19" s="2"/>
      <c r="LYT19" s="3"/>
      <c r="LYW19" s="2"/>
      <c r="LYX19" s="3"/>
      <c r="LZA19" s="2"/>
      <c r="LZB19" s="3"/>
      <c r="LZE19" s="2"/>
      <c r="LZF19" s="3"/>
      <c r="LZI19" s="2"/>
      <c r="LZJ19" s="3"/>
      <c r="LZM19" s="2"/>
      <c r="LZN19" s="3"/>
      <c r="LZQ19" s="2"/>
      <c r="LZR19" s="3"/>
      <c r="LZU19" s="2"/>
      <c r="LZV19" s="3"/>
      <c r="LZY19" s="2"/>
      <c r="LZZ19" s="3"/>
      <c r="MAC19" s="2"/>
      <c r="MAD19" s="3"/>
      <c r="MAG19" s="2"/>
      <c r="MAH19" s="3"/>
      <c r="MAK19" s="2"/>
      <c r="MAL19" s="3"/>
      <c r="MAO19" s="2"/>
      <c r="MAP19" s="3"/>
      <c r="MAS19" s="2"/>
      <c r="MAT19" s="3"/>
      <c r="MAW19" s="2"/>
      <c r="MAX19" s="3"/>
      <c r="MBA19" s="2"/>
      <c r="MBB19" s="3"/>
      <c r="MBE19" s="2"/>
      <c r="MBF19" s="3"/>
      <c r="MBI19" s="2"/>
      <c r="MBJ19" s="3"/>
      <c r="MBM19" s="2"/>
      <c r="MBN19" s="3"/>
      <c r="MBQ19" s="2"/>
      <c r="MBR19" s="3"/>
      <c r="MBU19" s="2"/>
      <c r="MBV19" s="3"/>
      <c r="MBY19" s="2"/>
      <c r="MBZ19" s="3"/>
      <c r="MCC19" s="2"/>
      <c r="MCD19" s="3"/>
      <c r="MCG19" s="2"/>
      <c r="MCH19" s="3"/>
      <c r="MCK19" s="2"/>
      <c r="MCL19" s="3"/>
      <c r="MCO19" s="2"/>
      <c r="MCP19" s="3"/>
      <c r="MCS19" s="2"/>
      <c r="MCT19" s="3"/>
      <c r="MCW19" s="2"/>
      <c r="MCX19" s="3"/>
      <c r="MDA19" s="2"/>
      <c r="MDB19" s="3"/>
      <c r="MDE19" s="2"/>
      <c r="MDF19" s="3"/>
      <c r="MDI19" s="2"/>
      <c r="MDJ19" s="3"/>
      <c r="MDM19" s="2"/>
      <c r="MDN19" s="3"/>
      <c r="MDQ19" s="2"/>
      <c r="MDR19" s="3"/>
      <c r="MDU19" s="2"/>
      <c r="MDV19" s="3"/>
      <c r="MDY19" s="2"/>
      <c r="MDZ19" s="3"/>
      <c r="MEC19" s="2"/>
      <c r="MED19" s="3"/>
      <c r="MEG19" s="2"/>
      <c r="MEH19" s="3"/>
      <c r="MEK19" s="2"/>
      <c r="MEL19" s="3"/>
      <c r="MEO19" s="2"/>
      <c r="MEP19" s="3"/>
      <c r="MES19" s="2"/>
      <c r="MET19" s="3"/>
      <c r="MEW19" s="2"/>
      <c r="MEX19" s="3"/>
      <c r="MFA19" s="2"/>
      <c r="MFB19" s="3"/>
      <c r="MFE19" s="2"/>
      <c r="MFF19" s="3"/>
      <c r="MFI19" s="2"/>
      <c r="MFJ19" s="3"/>
      <c r="MFM19" s="2"/>
      <c r="MFN19" s="3"/>
      <c r="MFQ19" s="2"/>
      <c r="MFR19" s="3"/>
      <c r="MFU19" s="2"/>
      <c r="MFV19" s="3"/>
      <c r="MFY19" s="2"/>
      <c r="MFZ19" s="3"/>
      <c r="MGC19" s="2"/>
      <c r="MGD19" s="3"/>
      <c r="MGG19" s="2"/>
      <c r="MGH19" s="3"/>
      <c r="MGK19" s="2"/>
      <c r="MGL19" s="3"/>
      <c r="MGO19" s="2"/>
      <c r="MGP19" s="3"/>
      <c r="MGS19" s="2"/>
      <c r="MGT19" s="3"/>
      <c r="MGW19" s="2"/>
      <c r="MGX19" s="3"/>
      <c r="MHA19" s="2"/>
      <c r="MHB19" s="3"/>
      <c r="MHE19" s="2"/>
      <c r="MHF19" s="3"/>
      <c r="MHI19" s="2"/>
      <c r="MHJ19" s="3"/>
      <c r="MHM19" s="2"/>
      <c r="MHN19" s="3"/>
      <c r="MHQ19" s="2"/>
      <c r="MHR19" s="3"/>
      <c r="MHU19" s="2"/>
      <c r="MHV19" s="3"/>
      <c r="MHY19" s="2"/>
      <c r="MHZ19" s="3"/>
      <c r="MIC19" s="2"/>
      <c r="MID19" s="3"/>
      <c r="MIG19" s="2"/>
      <c r="MIH19" s="3"/>
      <c r="MIK19" s="2"/>
      <c r="MIL19" s="3"/>
      <c r="MIO19" s="2"/>
      <c r="MIP19" s="3"/>
      <c r="MIS19" s="2"/>
      <c r="MIT19" s="3"/>
      <c r="MIW19" s="2"/>
      <c r="MIX19" s="3"/>
      <c r="MJA19" s="2"/>
      <c r="MJB19" s="3"/>
      <c r="MJE19" s="2"/>
      <c r="MJF19" s="3"/>
      <c r="MJI19" s="2"/>
      <c r="MJJ19" s="3"/>
      <c r="MJM19" s="2"/>
      <c r="MJN19" s="3"/>
      <c r="MJQ19" s="2"/>
      <c r="MJR19" s="3"/>
      <c r="MJU19" s="2"/>
      <c r="MJV19" s="3"/>
      <c r="MJY19" s="2"/>
      <c r="MJZ19" s="3"/>
      <c r="MKC19" s="2"/>
      <c r="MKD19" s="3"/>
      <c r="MKG19" s="2"/>
      <c r="MKH19" s="3"/>
      <c r="MKK19" s="2"/>
      <c r="MKL19" s="3"/>
      <c r="MKO19" s="2"/>
      <c r="MKP19" s="3"/>
      <c r="MKS19" s="2"/>
      <c r="MKT19" s="3"/>
      <c r="MKW19" s="2"/>
      <c r="MKX19" s="3"/>
      <c r="MLA19" s="2"/>
      <c r="MLB19" s="3"/>
      <c r="MLE19" s="2"/>
      <c r="MLF19" s="3"/>
      <c r="MLI19" s="2"/>
      <c r="MLJ19" s="3"/>
      <c r="MLM19" s="2"/>
      <c r="MLN19" s="3"/>
      <c r="MLQ19" s="2"/>
      <c r="MLR19" s="3"/>
      <c r="MLU19" s="2"/>
      <c r="MLV19" s="3"/>
      <c r="MLY19" s="2"/>
      <c r="MLZ19" s="3"/>
      <c r="MMC19" s="2"/>
      <c r="MMD19" s="3"/>
      <c r="MMG19" s="2"/>
      <c r="MMH19" s="3"/>
      <c r="MMK19" s="2"/>
      <c r="MML19" s="3"/>
      <c r="MMO19" s="2"/>
      <c r="MMP19" s="3"/>
      <c r="MMS19" s="2"/>
      <c r="MMT19" s="3"/>
      <c r="MMW19" s="2"/>
      <c r="MMX19" s="3"/>
      <c r="MNA19" s="2"/>
      <c r="MNB19" s="3"/>
      <c r="MNE19" s="2"/>
      <c r="MNF19" s="3"/>
      <c r="MNI19" s="2"/>
      <c r="MNJ19" s="3"/>
      <c r="MNM19" s="2"/>
      <c r="MNN19" s="3"/>
      <c r="MNQ19" s="2"/>
      <c r="MNR19" s="3"/>
      <c r="MNU19" s="2"/>
      <c r="MNV19" s="3"/>
      <c r="MNY19" s="2"/>
      <c r="MNZ19" s="3"/>
      <c r="MOC19" s="2"/>
      <c r="MOD19" s="3"/>
      <c r="MOG19" s="2"/>
      <c r="MOH19" s="3"/>
      <c r="MOK19" s="2"/>
      <c r="MOL19" s="3"/>
      <c r="MOO19" s="2"/>
      <c r="MOP19" s="3"/>
      <c r="MOS19" s="2"/>
      <c r="MOT19" s="3"/>
      <c r="MOW19" s="2"/>
      <c r="MOX19" s="3"/>
      <c r="MPA19" s="2"/>
      <c r="MPB19" s="3"/>
      <c r="MPE19" s="2"/>
      <c r="MPF19" s="3"/>
      <c r="MPI19" s="2"/>
      <c r="MPJ19" s="3"/>
      <c r="MPM19" s="2"/>
      <c r="MPN19" s="3"/>
      <c r="MPQ19" s="2"/>
      <c r="MPR19" s="3"/>
      <c r="MPU19" s="2"/>
      <c r="MPV19" s="3"/>
      <c r="MPY19" s="2"/>
      <c r="MPZ19" s="3"/>
      <c r="MQC19" s="2"/>
      <c r="MQD19" s="3"/>
      <c r="MQG19" s="2"/>
      <c r="MQH19" s="3"/>
      <c r="MQK19" s="2"/>
      <c r="MQL19" s="3"/>
      <c r="MQO19" s="2"/>
      <c r="MQP19" s="3"/>
      <c r="MQS19" s="2"/>
      <c r="MQT19" s="3"/>
      <c r="MQW19" s="2"/>
      <c r="MQX19" s="3"/>
      <c r="MRA19" s="2"/>
      <c r="MRB19" s="3"/>
      <c r="MRE19" s="2"/>
      <c r="MRF19" s="3"/>
      <c r="MRI19" s="2"/>
      <c r="MRJ19" s="3"/>
      <c r="MRM19" s="2"/>
      <c r="MRN19" s="3"/>
      <c r="MRQ19" s="2"/>
      <c r="MRR19" s="3"/>
      <c r="MRU19" s="2"/>
      <c r="MRV19" s="3"/>
      <c r="MRY19" s="2"/>
      <c r="MRZ19" s="3"/>
      <c r="MSC19" s="2"/>
      <c r="MSD19" s="3"/>
      <c r="MSG19" s="2"/>
      <c r="MSH19" s="3"/>
      <c r="MSK19" s="2"/>
      <c r="MSL19" s="3"/>
      <c r="MSO19" s="2"/>
      <c r="MSP19" s="3"/>
      <c r="MSS19" s="2"/>
      <c r="MST19" s="3"/>
      <c r="MSW19" s="2"/>
      <c r="MSX19" s="3"/>
      <c r="MTA19" s="2"/>
      <c r="MTB19" s="3"/>
      <c r="MTE19" s="2"/>
      <c r="MTF19" s="3"/>
      <c r="MTI19" s="2"/>
      <c r="MTJ19" s="3"/>
      <c r="MTM19" s="2"/>
      <c r="MTN19" s="3"/>
      <c r="MTQ19" s="2"/>
      <c r="MTR19" s="3"/>
      <c r="MTU19" s="2"/>
      <c r="MTV19" s="3"/>
      <c r="MTY19" s="2"/>
      <c r="MTZ19" s="3"/>
      <c r="MUC19" s="2"/>
      <c r="MUD19" s="3"/>
      <c r="MUG19" s="2"/>
      <c r="MUH19" s="3"/>
      <c r="MUK19" s="2"/>
      <c r="MUL19" s="3"/>
      <c r="MUO19" s="2"/>
      <c r="MUP19" s="3"/>
      <c r="MUS19" s="2"/>
      <c r="MUT19" s="3"/>
      <c r="MUW19" s="2"/>
      <c r="MUX19" s="3"/>
      <c r="MVA19" s="2"/>
      <c r="MVB19" s="3"/>
      <c r="MVE19" s="2"/>
      <c r="MVF19" s="3"/>
      <c r="MVI19" s="2"/>
      <c r="MVJ19" s="3"/>
      <c r="MVM19" s="2"/>
      <c r="MVN19" s="3"/>
      <c r="MVQ19" s="2"/>
      <c r="MVR19" s="3"/>
      <c r="MVU19" s="2"/>
      <c r="MVV19" s="3"/>
      <c r="MVY19" s="2"/>
      <c r="MVZ19" s="3"/>
      <c r="MWC19" s="2"/>
      <c r="MWD19" s="3"/>
      <c r="MWG19" s="2"/>
      <c r="MWH19" s="3"/>
      <c r="MWK19" s="2"/>
      <c r="MWL19" s="3"/>
      <c r="MWO19" s="2"/>
      <c r="MWP19" s="3"/>
      <c r="MWS19" s="2"/>
      <c r="MWT19" s="3"/>
      <c r="MWW19" s="2"/>
      <c r="MWX19" s="3"/>
      <c r="MXA19" s="2"/>
      <c r="MXB19" s="3"/>
      <c r="MXE19" s="2"/>
      <c r="MXF19" s="3"/>
      <c r="MXI19" s="2"/>
      <c r="MXJ19" s="3"/>
      <c r="MXM19" s="2"/>
      <c r="MXN19" s="3"/>
      <c r="MXQ19" s="2"/>
      <c r="MXR19" s="3"/>
      <c r="MXU19" s="2"/>
      <c r="MXV19" s="3"/>
      <c r="MXY19" s="2"/>
      <c r="MXZ19" s="3"/>
      <c r="MYC19" s="2"/>
      <c r="MYD19" s="3"/>
      <c r="MYG19" s="2"/>
      <c r="MYH19" s="3"/>
      <c r="MYK19" s="2"/>
      <c r="MYL19" s="3"/>
      <c r="MYO19" s="2"/>
      <c r="MYP19" s="3"/>
      <c r="MYS19" s="2"/>
      <c r="MYT19" s="3"/>
      <c r="MYW19" s="2"/>
      <c r="MYX19" s="3"/>
      <c r="MZA19" s="2"/>
      <c r="MZB19" s="3"/>
      <c r="MZE19" s="2"/>
      <c r="MZF19" s="3"/>
      <c r="MZI19" s="2"/>
      <c r="MZJ19" s="3"/>
      <c r="MZM19" s="2"/>
      <c r="MZN19" s="3"/>
      <c r="MZQ19" s="2"/>
      <c r="MZR19" s="3"/>
      <c r="MZU19" s="2"/>
      <c r="MZV19" s="3"/>
      <c r="MZY19" s="2"/>
      <c r="MZZ19" s="3"/>
      <c r="NAC19" s="2"/>
      <c r="NAD19" s="3"/>
      <c r="NAG19" s="2"/>
      <c r="NAH19" s="3"/>
      <c r="NAK19" s="2"/>
      <c r="NAL19" s="3"/>
      <c r="NAO19" s="2"/>
      <c r="NAP19" s="3"/>
      <c r="NAS19" s="2"/>
      <c r="NAT19" s="3"/>
      <c r="NAW19" s="2"/>
      <c r="NAX19" s="3"/>
      <c r="NBA19" s="2"/>
      <c r="NBB19" s="3"/>
      <c r="NBE19" s="2"/>
      <c r="NBF19" s="3"/>
      <c r="NBI19" s="2"/>
      <c r="NBJ19" s="3"/>
      <c r="NBM19" s="2"/>
      <c r="NBN19" s="3"/>
      <c r="NBQ19" s="2"/>
      <c r="NBR19" s="3"/>
      <c r="NBU19" s="2"/>
      <c r="NBV19" s="3"/>
      <c r="NBY19" s="2"/>
      <c r="NBZ19" s="3"/>
      <c r="NCC19" s="2"/>
      <c r="NCD19" s="3"/>
      <c r="NCG19" s="2"/>
      <c r="NCH19" s="3"/>
      <c r="NCK19" s="2"/>
      <c r="NCL19" s="3"/>
      <c r="NCO19" s="2"/>
      <c r="NCP19" s="3"/>
      <c r="NCS19" s="2"/>
      <c r="NCT19" s="3"/>
      <c r="NCW19" s="2"/>
      <c r="NCX19" s="3"/>
      <c r="NDA19" s="2"/>
      <c r="NDB19" s="3"/>
      <c r="NDE19" s="2"/>
      <c r="NDF19" s="3"/>
      <c r="NDI19" s="2"/>
      <c r="NDJ19" s="3"/>
      <c r="NDM19" s="2"/>
      <c r="NDN19" s="3"/>
      <c r="NDQ19" s="2"/>
      <c r="NDR19" s="3"/>
      <c r="NDU19" s="2"/>
      <c r="NDV19" s="3"/>
      <c r="NDY19" s="2"/>
      <c r="NDZ19" s="3"/>
      <c r="NEC19" s="2"/>
      <c r="NED19" s="3"/>
      <c r="NEG19" s="2"/>
      <c r="NEH19" s="3"/>
      <c r="NEK19" s="2"/>
      <c r="NEL19" s="3"/>
      <c r="NEO19" s="2"/>
      <c r="NEP19" s="3"/>
      <c r="NES19" s="2"/>
      <c r="NET19" s="3"/>
      <c r="NEW19" s="2"/>
      <c r="NEX19" s="3"/>
      <c r="NFA19" s="2"/>
      <c r="NFB19" s="3"/>
      <c r="NFE19" s="2"/>
      <c r="NFF19" s="3"/>
      <c r="NFI19" s="2"/>
      <c r="NFJ19" s="3"/>
      <c r="NFM19" s="2"/>
      <c r="NFN19" s="3"/>
      <c r="NFQ19" s="2"/>
      <c r="NFR19" s="3"/>
      <c r="NFU19" s="2"/>
      <c r="NFV19" s="3"/>
      <c r="NFY19" s="2"/>
      <c r="NFZ19" s="3"/>
      <c r="NGC19" s="2"/>
      <c r="NGD19" s="3"/>
      <c r="NGG19" s="2"/>
      <c r="NGH19" s="3"/>
      <c r="NGK19" s="2"/>
      <c r="NGL19" s="3"/>
      <c r="NGO19" s="2"/>
      <c r="NGP19" s="3"/>
      <c r="NGS19" s="2"/>
      <c r="NGT19" s="3"/>
      <c r="NGW19" s="2"/>
      <c r="NGX19" s="3"/>
      <c r="NHA19" s="2"/>
      <c r="NHB19" s="3"/>
      <c r="NHE19" s="2"/>
      <c r="NHF19" s="3"/>
      <c r="NHI19" s="2"/>
      <c r="NHJ19" s="3"/>
      <c r="NHM19" s="2"/>
      <c r="NHN19" s="3"/>
      <c r="NHQ19" s="2"/>
      <c r="NHR19" s="3"/>
      <c r="NHU19" s="2"/>
      <c r="NHV19" s="3"/>
      <c r="NHY19" s="2"/>
      <c r="NHZ19" s="3"/>
      <c r="NIC19" s="2"/>
      <c r="NID19" s="3"/>
      <c r="NIG19" s="2"/>
      <c r="NIH19" s="3"/>
      <c r="NIK19" s="2"/>
      <c r="NIL19" s="3"/>
      <c r="NIO19" s="2"/>
      <c r="NIP19" s="3"/>
      <c r="NIS19" s="2"/>
      <c r="NIT19" s="3"/>
      <c r="NIW19" s="2"/>
      <c r="NIX19" s="3"/>
      <c r="NJA19" s="2"/>
      <c r="NJB19" s="3"/>
      <c r="NJE19" s="2"/>
      <c r="NJF19" s="3"/>
      <c r="NJI19" s="2"/>
      <c r="NJJ19" s="3"/>
      <c r="NJM19" s="2"/>
      <c r="NJN19" s="3"/>
      <c r="NJQ19" s="2"/>
      <c r="NJR19" s="3"/>
      <c r="NJU19" s="2"/>
      <c r="NJV19" s="3"/>
      <c r="NJY19" s="2"/>
      <c r="NJZ19" s="3"/>
      <c r="NKC19" s="2"/>
      <c r="NKD19" s="3"/>
      <c r="NKG19" s="2"/>
      <c r="NKH19" s="3"/>
      <c r="NKK19" s="2"/>
      <c r="NKL19" s="3"/>
      <c r="NKO19" s="2"/>
      <c r="NKP19" s="3"/>
      <c r="NKS19" s="2"/>
      <c r="NKT19" s="3"/>
      <c r="NKW19" s="2"/>
      <c r="NKX19" s="3"/>
      <c r="NLA19" s="2"/>
      <c r="NLB19" s="3"/>
      <c r="NLE19" s="2"/>
      <c r="NLF19" s="3"/>
      <c r="NLI19" s="2"/>
      <c r="NLJ19" s="3"/>
      <c r="NLM19" s="2"/>
      <c r="NLN19" s="3"/>
      <c r="NLQ19" s="2"/>
      <c r="NLR19" s="3"/>
      <c r="NLU19" s="2"/>
      <c r="NLV19" s="3"/>
      <c r="NLY19" s="2"/>
      <c r="NLZ19" s="3"/>
      <c r="NMC19" s="2"/>
      <c r="NMD19" s="3"/>
      <c r="NMG19" s="2"/>
      <c r="NMH19" s="3"/>
      <c r="NMK19" s="2"/>
      <c r="NML19" s="3"/>
      <c r="NMO19" s="2"/>
      <c r="NMP19" s="3"/>
      <c r="NMS19" s="2"/>
      <c r="NMT19" s="3"/>
      <c r="NMW19" s="2"/>
      <c r="NMX19" s="3"/>
      <c r="NNA19" s="2"/>
      <c r="NNB19" s="3"/>
      <c r="NNE19" s="2"/>
      <c r="NNF19" s="3"/>
      <c r="NNI19" s="2"/>
      <c r="NNJ19" s="3"/>
      <c r="NNM19" s="2"/>
      <c r="NNN19" s="3"/>
      <c r="NNQ19" s="2"/>
      <c r="NNR19" s="3"/>
      <c r="NNU19" s="2"/>
      <c r="NNV19" s="3"/>
      <c r="NNY19" s="2"/>
      <c r="NNZ19" s="3"/>
      <c r="NOC19" s="2"/>
      <c r="NOD19" s="3"/>
      <c r="NOG19" s="2"/>
      <c r="NOH19" s="3"/>
      <c r="NOK19" s="2"/>
      <c r="NOL19" s="3"/>
      <c r="NOO19" s="2"/>
      <c r="NOP19" s="3"/>
      <c r="NOS19" s="2"/>
      <c r="NOT19" s="3"/>
      <c r="NOW19" s="2"/>
      <c r="NOX19" s="3"/>
      <c r="NPA19" s="2"/>
      <c r="NPB19" s="3"/>
      <c r="NPE19" s="2"/>
      <c r="NPF19" s="3"/>
      <c r="NPI19" s="2"/>
      <c r="NPJ19" s="3"/>
      <c r="NPM19" s="2"/>
      <c r="NPN19" s="3"/>
      <c r="NPQ19" s="2"/>
      <c r="NPR19" s="3"/>
      <c r="NPU19" s="2"/>
      <c r="NPV19" s="3"/>
      <c r="NPY19" s="2"/>
      <c r="NPZ19" s="3"/>
      <c r="NQC19" s="2"/>
      <c r="NQD19" s="3"/>
      <c r="NQG19" s="2"/>
      <c r="NQH19" s="3"/>
      <c r="NQK19" s="2"/>
      <c r="NQL19" s="3"/>
      <c r="NQO19" s="2"/>
      <c r="NQP19" s="3"/>
      <c r="NQS19" s="2"/>
      <c r="NQT19" s="3"/>
      <c r="NQW19" s="2"/>
      <c r="NQX19" s="3"/>
      <c r="NRA19" s="2"/>
      <c r="NRB19" s="3"/>
      <c r="NRE19" s="2"/>
      <c r="NRF19" s="3"/>
      <c r="NRI19" s="2"/>
      <c r="NRJ19" s="3"/>
      <c r="NRM19" s="2"/>
      <c r="NRN19" s="3"/>
      <c r="NRQ19" s="2"/>
      <c r="NRR19" s="3"/>
      <c r="NRU19" s="2"/>
      <c r="NRV19" s="3"/>
      <c r="NRY19" s="2"/>
      <c r="NRZ19" s="3"/>
      <c r="NSC19" s="2"/>
      <c r="NSD19" s="3"/>
      <c r="NSG19" s="2"/>
      <c r="NSH19" s="3"/>
      <c r="NSK19" s="2"/>
      <c r="NSL19" s="3"/>
      <c r="NSO19" s="2"/>
      <c r="NSP19" s="3"/>
      <c r="NSS19" s="2"/>
      <c r="NST19" s="3"/>
      <c r="NSW19" s="2"/>
      <c r="NSX19" s="3"/>
      <c r="NTA19" s="2"/>
      <c r="NTB19" s="3"/>
      <c r="NTE19" s="2"/>
      <c r="NTF19" s="3"/>
      <c r="NTI19" s="2"/>
      <c r="NTJ19" s="3"/>
      <c r="NTM19" s="2"/>
      <c r="NTN19" s="3"/>
      <c r="NTQ19" s="2"/>
      <c r="NTR19" s="3"/>
      <c r="NTU19" s="2"/>
      <c r="NTV19" s="3"/>
      <c r="NTY19" s="2"/>
      <c r="NTZ19" s="3"/>
      <c r="NUC19" s="2"/>
      <c r="NUD19" s="3"/>
      <c r="NUG19" s="2"/>
      <c r="NUH19" s="3"/>
      <c r="NUK19" s="2"/>
      <c r="NUL19" s="3"/>
      <c r="NUO19" s="2"/>
      <c r="NUP19" s="3"/>
      <c r="NUS19" s="2"/>
      <c r="NUT19" s="3"/>
      <c r="NUW19" s="2"/>
      <c r="NUX19" s="3"/>
      <c r="NVA19" s="2"/>
      <c r="NVB19" s="3"/>
      <c r="NVE19" s="2"/>
      <c r="NVF19" s="3"/>
      <c r="NVI19" s="2"/>
      <c r="NVJ19" s="3"/>
      <c r="NVM19" s="2"/>
      <c r="NVN19" s="3"/>
      <c r="NVQ19" s="2"/>
      <c r="NVR19" s="3"/>
      <c r="NVU19" s="2"/>
      <c r="NVV19" s="3"/>
      <c r="NVY19" s="2"/>
      <c r="NVZ19" s="3"/>
      <c r="NWC19" s="2"/>
      <c r="NWD19" s="3"/>
      <c r="NWG19" s="2"/>
      <c r="NWH19" s="3"/>
      <c r="NWK19" s="2"/>
      <c r="NWL19" s="3"/>
      <c r="NWO19" s="2"/>
      <c r="NWP19" s="3"/>
      <c r="NWS19" s="2"/>
      <c r="NWT19" s="3"/>
      <c r="NWW19" s="2"/>
      <c r="NWX19" s="3"/>
      <c r="NXA19" s="2"/>
      <c r="NXB19" s="3"/>
      <c r="NXE19" s="2"/>
      <c r="NXF19" s="3"/>
      <c r="NXI19" s="2"/>
      <c r="NXJ19" s="3"/>
      <c r="NXM19" s="2"/>
      <c r="NXN19" s="3"/>
      <c r="NXQ19" s="2"/>
      <c r="NXR19" s="3"/>
      <c r="NXU19" s="2"/>
      <c r="NXV19" s="3"/>
      <c r="NXY19" s="2"/>
      <c r="NXZ19" s="3"/>
      <c r="NYC19" s="2"/>
      <c r="NYD19" s="3"/>
      <c r="NYG19" s="2"/>
      <c r="NYH19" s="3"/>
      <c r="NYK19" s="2"/>
      <c r="NYL19" s="3"/>
      <c r="NYO19" s="2"/>
      <c r="NYP19" s="3"/>
      <c r="NYS19" s="2"/>
      <c r="NYT19" s="3"/>
      <c r="NYW19" s="2"/>
      <c r="NYX19" s="3"/>
      <c r="NZA19" s="2"/>
      <c r="NZB19" s="3"/>
      <c r="NZE19" s="2"/>
      <c r="NZF19" s="3"/>
      <c r="NZI19" s="2"/>
      <c r="NZJ19" s="3"/>
      <c r="NZM19" s="2"/>
      <c r="NZN19" s="3"/>
      <c r="NZQ19" s="2"/>
      <c r="NZR19" s="3"/>
      <c r="NZU19" s="2"/>
      <c r="NZV19" s="3"/>
      <c r="NZY19" s="2"/>
      <c r="NZZ19" s="3"/>
      <c r="OAC19" s="2"/>
      <c r="OAD19" s="3"/>
      <c r="OAG19" s="2"/>
      <c r="OAH19" s="3"/>
      <c r="OAK19" s="2"/>
      <c r="OAL19" s="3"/>
      <c r="OAO19" s="2"/>
      <c r="OAP19" s="3"/>
      <c r="OAS19" s="2"/>
      <c r="OAT19" s="3"/>
      <c r="OAW19" s="2"/>
      <c r="OAX19" s="3"/>
      <c r="OBA19" s="2"/>
      <c r="OBB19" s="3"/>
      <c r="OBE19" s="2"/>
      <c r="OBF19" s="3"/>
      <c r="OBI19" s="2"/>
      <c r="OBJ19" s="3"/>
      <c r="OBM19" s="2"/>
      <c r="OBN19" s="3"/>
      <c r="OBQ19" s="2"/>
      <c r="OBR19" s="3"/>
      <c r="OBU19" s="2"/>
      <c r="OBV19" s="3"/>
      <c r="OBY19" s="2"/>
      <c r="OBZ19" s="3"/>
      <c r="OCC19" s="2"/>
      <c r="OCD19" s="3"/>
      <c r="OCG19" s="2"/>
      <c r="OCH19" s="3"/>
      <c r="OCK19" s="2"/>
      <c r="OCL19" s="3"/>
      <c r="OCO19" s="2"/>
      <c r="OCP19" s="3"/>
      <c r="OCS19" s="2"/>
      <c r="OCT19" s="3"/>
      <c r="OCW19" s="2"/>
      <c r="OCX19" s="3"/>
      <c r="ODA19" s="2"/>
      <c r="ODB19" s="3"/>
      <c r="ODE19" s="2"/>
      <c r="ODF19" s="3"/>
      <c r="ODI19" s="2"/>
      <c r="ODJ19" s="3"/>
      <c r="ODM19" s="2"/>
      <c r="ODN19" s="3"/>
      <c r="ODQ19" s="2"/>
      <c r="ODR19" s="3"/>
      <c r="ODU19" s="2"/>
      <c r="ODV19" s="3"/>
      <c r="ODY19" s="2"/>
      <c r="ODZ19" s="3"/>
      <c r="OEC19" s="2"/>
      <c r="OED19" s="3"/>
      <c r="OEG19" s="2"/>
      <c r="OEH19" s="3"/>
      <c r="OEK19" s="2"/>
      <c r="OEL19" s="3"/>
      <c r="OEO19" s="2"/>
      <c r="OEP19" s="3"/>
      <c r="OES19" s="2"/>
      <c r="OET19" s="3"/>
      <c r="OEW19" s="2"/>
      <c r="OEX19" s="3"/>
      <c r="OFA19" s="2"/>
      <c r="OFB19" s="3"/>
      <c r="OFE19" s="2"/>
      <c r="OFF19" s="3"/>
      <c r="OFI19" s="2"/>
      <c r="OFJ19" s="3"/>
      <c r="OFM19" s="2"/>
      <c r="OFN19" s="3"/>
      <c r="OFQ19" s="2"/>
      <c r="OFR19" s="3"/>
      <c r="OFU19" s="2"/>
      <c r="OFV19" s="3"/>
      <c r="OFY19" s="2"/>
      <c r="OFZ19" s="3"/>
      <c r="OGC19" s="2"/>
      <c r="OGD19" s="3"/>
      <c r="OGG19" s="2"/>
      <c r="OGH19" s="3"/>
      <c r="OGK19" s="2"/>
      <c r="OGL19" s="3"/>
      <c r="OGO19" s="2"/>
      <c r="OGP19" s="3"/>
      <c r="OGS19" s="2"/>
      <c r="OGT19" s="3"/>
      <c r="OGW19" s="2"/>
      <c r="OGX19" s="3"/>
      <c r="OHA19" s="2"/>
      <c r="OHB19" s="3"/>
      <c r="OHE19" s="2"/>
      <c r="OHF19" s="3"/>
      <c r="OHI19" s="2"/>
      <c r="OHJ19" s="3"/>
      <c r="OHM19" s="2"/>
      <c r="OHN19" s="3"/>
      <c r="OHQ19" s="2"/>
      <c r="OHR19" s="3"/>
      <c r="OHU19" s="2"/>
      <c r="OHV19" s="3"/>
      <c r="OHY19" s="2"/>
      <c r="OHZ19" s="3"/>
      <c r="OIC19" s="2"/>
      <c r="OID19" s="3"/>
      <c r="OIG19" s="2"/>
      <c r="OIH19" s="3"/>
      <c r="OIK19" s="2"/>
      <c r="OIL19" s="3"/>
      <c r="OIO19" s="2"/>
      <c r="OIP19" s="3"/>
      <c r="OIS19" s="2"/>
      <c r="OIT19" s="3"/>
      <c r="OIW19" s="2"/>
      <c r="OIX19" s="3"/>
      <c r="OJA19" s="2"/>
      <c r="OJB19" s="3"/>
      <c r="OJE19" s="2"/>
      <c r="OJF19" s="3"/>
      <c r="OJI19" s="2"/>
      <c r="OJJ19" s="3"/>
      <c r="OJM19" s="2"/>
      <c r="OJN19" s="3"/>
      <c r="OJQ19" s="2"/>
      <c r="OJR19" s="3"/>
      <c r="OJU19" s="2"/>
      <c r="OJV19" s="3"/>
      <c r="OJY19" s="2"/>
      <c r="OJZ19" s="3"/>
      <c r="OKC19" s="2"/>
      <c r="OKD19" s="3"/>
      <c r="OKG19" s="2"/>
      <c r="OKH19" s="3"/>
      <c r="OKK19" s="2"/>
      <c r="OKL19" s="3"/>
      <c r="OKO19" s="2"/>
      <c r="OKP19" s="3"/>
      <c r="OKS19" s="2"/>
      <c r="OKT19" s="3"/>
      <c r="OKW19" s="2"/>
      <c r="OKX19" s="3"/>
      <c r="OLA19" s="2"/>
      <c r="OLB19" s="3"/>
      <c r="OLE19" s="2"/>
      <c r="OLF19" s="3"/>
      <c r="OLI19" s="2"/>
      <c r="OLJ19" s="3"/>
      <c r="OLM19" s="2"/>
      <c r="OLN19" s="3"/>
      <c r="OLQ19" s="2"/>
      <c r="OLR19" s="3"/>
      <c r="OLU19" s="2"/>
      <c r="OLV19" s="3"/>
      <c r="OLY19" s="2"/>
      <c r="OLZ19" s="3"/>
      <c r="OMC19" s="2"/>
      <c r="OMD19" s="3"/>
      <c r="OMG19" s="2"/>
      <c r="OMH19" s="3"/>
      <c r="OMK19" s="2"/>
      <c r="OML19" s="3"/>
      <c r="OMO19" s="2"/>
      <c r="OMP19" s="3"/>
      <c r="OMS19" s="2"/>
      <c r="OMT19" s="3"/>
      <c r="OMW19" s="2"/>
      <c r="OMX19" s="3"/>
      <c r="ONA19" s="2"/>
      <c r="ONB19" s="3"/>
      <c r="ONE19" s="2"/>
      <c r="ONF19" s="3"/>
      <c r="ONI19" s="2"/>
      <c r="ONJ19" s="3"/>
      <c r="ONM19" s="2"/>
      <c r="ONN19" s="3"/>
      <c r="ONQ19" s="2"/>
      <c r="ONR19" s="3"/>
      <c r="ONU19" s="2"/>
      <c r="ONV19" s="3"/>
      <c r="ONY19" s="2"/>
      <c r="ONZ19" s="3"/>
      <c r="OOC19" s="2"/>
      <c r="OOD19" s="3"/>
      <c r="OOG19" s="2"/>
      <c r="OOH19" s="3"/>
      <c r="OOK19" s="2"/>
      <c r="OOL19" s="3"/>
      <c r="OOO19" s="2"/>
      <c r="OOP19" s="3"/>
      <c r="OOS19" s="2"/>
      <c r="OOT19" s="3"/>
      <c r="OOW19" s="2"/>
      <c r="OOX19" s="3"/>
      <c r="OPA19" s="2"/>
      <c r="OPB19" s="3"/>
      <c r="OPE19" s="2"/>
      <c r="OPF19" s="3"/>
      <c r="OPI19" s="2"/>
      <c r="OPJ19" s="3"/>
      <c r="OPM19" s="2"/>
      <c r="OPN19" s="3"/>
      <c r="OPQ19" s="2"/>
      <c r="OPR19" s="3"/>
      <c r="OPU19" s="2"/>
      <c r="OPV19" s="3"/>
      <c r="OPY19" s="2"/>
      <c r="OPZ19" s="3"/>
      <c r="OQC19" s="2"/>
      <c r="OQD19" s="3"/>
      <c r="OQG19" s="2"/>
      <c r="OQH19" s="3"/>
      <c r="OQK19" s="2"/>
      <c r="OQL19" s="3"/>
      <c r="OQO19" s="2"/>
      <c r="OQP19" s="3"/>
      <c r="OQS19" s="2"/>
      <c r="OQT19" s="3"/>
      <c r="OQW19" s="2"/>
      <c r="OQX19" s="3"/>
      <c r="ORA19" s="2"/>
      <c r="ORB19" s="3"/>
      <c r="ORE19" s="2"/>
      <c r="ORF19" s="3"/>
      <c r="ORI19" s="2"/>
      <c r="ORJ19" s="3"/>
      <c r="ORM19" s="2"/>
      <c r="ORN19" s="3"/>
      <c r="ORQ19" s="2"/>
      <c r="ORR19" s="3"/>
      <c r="ORU19" s="2"/>
      <c r="ORV19" s="3"/>
      <c r="ORY19" s="2"/>
      <c r="ORZ19" s="3"/>
      <c r="OSC19" s="2"/>
      <c r="OSD19" s="3"/>
      <c r="OSG19" s="2"/>
      <c r="OSH19" s="3"/>
      <c r="OSK19" s="2"/>
      <c r="OSL19" s="3"/>
      <c r="OSO19" s="2"/>
      <c r="OSP19" s="3"/>
      <c r="OSS19" s="2"/>
      <c r="OST19" s="3"/>
      <c r="OSW19" s="2"/>
      <c r="OSX19" s="3"/>
      <c r="OTA19" s="2"/>
      <c r="OTB19" s="3"/>
      <c r="OTE19" s="2"/>
      <c r="OTF19" s="3"/>
      <c r="OTI19" s="2"/>
      <c r="OTJ19" s="3"/>
      <c r="OTM19" s="2"/>
      <c r="OTN19" s="3"/>
      <c r="OTQ19" s="2"/>
      <c r="OTR19" s="3"/>
      <c r="OTU19" s="2"/>
      <c r="OTV19" s="3"/>
      <c r="OTY19" s="2"/>
      <c r="OTZ19" s="3"/>
      <c r="OUC19" s="2"/>
      <c r="OUD19" s="3"/>
      <c r="OUG19" s="2"/>
      <c r="OUH19" s="3"/>
      <c r="OUK19" s="2"/>
      <c r="OUL19" s="3"/>
      <c r="OUO19" s="2"/>
      <c r="OUP19" s="3"/>
      <c r="OUS19" s="2"/>
      <c r="OUT19" s="3"/>
      <c r="OUW19" s="2"/>
      <c r="OUX19" s="3"/>
      <c r="OVA19" s="2"/>
      <c r="OVB19" s="3"/>
      <c r="OVE19" s="2"/>
      <c r="OVF19" s="3"/>
      <c r="OVI19" s="2"/>
      <c r="OVJ19" s="3"/>
      <c r="OVM19" s="2"/>
      <c r="OVN19" s="3"/>
      <c r="OVQ19" s="2"/>
      <c r="OVR19" s="3"/>
      <c r="OVU19" s="2"/>
      <c r="OVV19" s="3"/>
      <c r="OVY19" s="2"/>
      <c r="OVZ19" s="3"/>
      <c r="OWC19" s="2"/>
      <c r="OWD19" s="3"/>
      <c r="OWG19" s="2"/>
      <c r="OWH19" s="3"/>
      <c r="OWK19" s="2"/>
      <c r="OWL19" s="3"/>
      <c r="OWO19" s="2"/>
      <c r="OWP19" s="3"/>
      <c r="OWS19" s="2"/>
      <c r="OWT19" s="3"/>
      <c r="OWW19" s="2"/>
      <c r="OWX19" s="3"/>
      <c r="OXA19" s="2"/>
      <c r="OXB19" s="3"/>
      <c r="OXE19" s="2"/>
      <c r="OXF19" s="3"/>
      <c r="OXI19" s="2"/>
      <c r="OXJ19" s="3"/>
      <c r="OXM19" s="2"/>
      <c r="OXN19" s="3"/>
      <c r="OXQ19" s="2"/>
      <c r="OXR19" s="3"/>
      <c r="OXU19" s="2"/>
      <c r="OXV19" s="3"/>
      <c r="OXY19" s="2"/>
      <c r="OXZ19" s="3"/>
      <c r="OYC19" s="2"/>
      <c r="OYD19" s="3"/>
      <c r="OYG19" s="2"/>
      <c r="OYH19" s="3"/>
      <c r="OYK19" s="2"/>
      <c r="OYL19" s="3"/>
      <c r="OYO19" s="2"/>
      <c r="OYP19" s="3"/>
      <c r="OYS19" s="2"/>
      <c r="OYT19" s="3"/>
      <c r="OYW19" s="2"/>
      <c r="OYX19" s="3"/>
      <c r="OZA19" s="2"/>
      <c r="OZB19" s="3"/>
      <c r="OZE19" s="2"/>
      <c r="OZF19" s="3"/>
      <c r="OZI19" s="2"/>
      <c r="OZJ19" s="3"/>
      <c r="OZM19" s="2"/>
      <c r="OZN19" s="3"/>
      <c r="OZQ19" s="2"/>
      <c r="OZR19" s="3"/>
      <c r="OZU19" s="2"/>
      <c r="OZV19" s="3"/>
      <c r="OZY19" s="2"/>
      <c r="OZZ19" s="3"/>
      <c r="PAC19" s="2"/>
      <c r="PAD19" s="3"/>
      <c r="PAG19" s="2"/>
      <c r="PAH19" s="3"/>
      <c r="PAK19" s="2"/>
      <c r="PAL19" s="3"/>
      <c r="PAO19" s="2"/>
      <c r="PAP19" s="3"/>
      <c r="PAS19" s="2"/>
      <c r="PAT19" s="3"/>
      <c r="PAW19" s="2"/>
      <c r="PAX19" s="3"/>
      <c r="PBA19" s="2"/>
      <c r="PBB19" s="3"/>
      <c r="PBE19" s="2"/>
      <c r="PBF19" s="3"/>
      <c r="PBI19" s="2"/>
      <c r="PBJ19" s="3"/>
      <c r="PBM19" s="2"/>
      <c r="PBN19" s="3"/>
      <c r="PBQ19" s="2"/>
      <c r="PBR19" s="3"/>
      <c r="PBU19" s="2"/>
      <c r="PBV19" s="3"/>
      <c r="PBY19" s="2"/>
      <c r="PBZ19" s="3"/>
      <c r="PCC19" s="2"/>
      <c r="PCD19" s="3"/>
      <c r="PCG19" s="2"/>
      <c r="PCH19" s="3"/>
      <c r="PCK19" s="2"/>
      <c r="PCL19" s="3"/>
      <c r="PCO19" s="2"/>
      <c r="PCP19" s="3"/>
      <c r="PCS19" s="2"/>
      <c r="PCT19" s="3"/>
      <c r="PCW19" s="2"/>
      <c r="PCX19" s="3"/>
      <c r="PDA19" s="2"/>
      <c r="PDB19" s="3"/>
      <c r="PDE19" s="2"/>
      <c r="PDF19" s="3"/>
      <c r="PDI19" s="2"/>
      <c r="PDJ19" s="3"/>
      <c r="PDM19" s="2"/>
      <c r="PDN19" s="3"/>
      <c r="PDQ19" s="2"/>
      <c r="PDR19" s="3"/>
      <c r="PDU19" s="2"/>
      <c r="PDV19" s="3"/>
      <c r="PDY19" s="2"/>
      <c r="PDZ19" s="3"/>
      <c r="PEC19" s="2"/>
      <c r="PED19" s="3"/>
      <c r="PEG19" s="2"/>
      <c r="PEH19" s="3"/>
      <c r="PEK19" s="2"/>
      <c r="PEL19" s="3"/>
      <c r="PEO19" s="2"/>
      <c r="PEP19" s="3"/>
      <c r="PES19" s="2"/>
      <c r="PET19" s="3"/>
      <c r="PEW19" s="2"/>
      <c r="PEX19" s="3"/>
      <c r="PFA19" s="2"/>
      <c r="PFB19" s="3"/>
      <c r="PFE19" s="2"/>
      <c r="PFF19" s="3"/>
      <c r="PFI19" s="2"/>
      <c r="PFJ19" s="3"/>
      <c r="PFM19" s="2"/>
      <c r="PFN19" s="3"/>
      <c r="PFQ19" s="2"/>
      <c r="PFR19" s="3"/>
      <c r="PFU19" s="2"/>
      <c r="PFV19" s="3"/>
      <c r="PFY19" s="2"/>
      <c r="PFZ19" s="3"/>
      <c r="PGC19" s="2"/>
      <c r="PGD19" s="3"/>
      <c r="PGG19" s="2"/>
      <c r="PGH19" s="3"/>
      <c r="PGK19" s="2"/>
      <c r="PGL19" s="3"/>
      <c r="PGO19" s="2"/>
      <c r="PGP19" s="3"/>
      <c r="PGS19" s="2"/>
      <c r="PGT19" s="3"/>
      <c r="PGW19" s="2"/>
      <c r="PGX19" s="3"/>
      <c r="PHA19" s="2"/>
      <c r="PHB19" s="3"/>
      <c r="PHE19" s="2"/>
      <c r="PHF19" s="3"/>
      <c r="PHI19" s="2"/>
      <c r="PHJ19" s="3"/>
      <c r="PHM19" s="2"/>
      <c r="PHN19" s="3"/>
      <c r="PHQ19" s="2"/>
      <c r="PHR19" s="3"/>
      <c r="PHU19" s="2"/>
      <c r="PHV19" s="3"/>
      <c r="PHY19" s="2"/>
      <c r="PHZ19" s="3"/>
      <c r="PIC19" s="2"/>
      <c r="PID19" s="3"/>
      <c r="PIG19" s="2"/>
      <c r="PIH19" s="3"/>
      <c r="PIK19" s="2"/>
      <c r="PIL19" s="3"/>
      <c r="PIO19" s="2"/>
      <c r="PIP19" s="3"/>
      <c r="PIS19" s="2"/>
      <c r="PIT19" s="3"/>
      <c r="PIW19" s="2"/>
      <c r="PIX19" s="3"/>
      <c r="PJA19" s="2"/>
      <c r="PJB19" s="3"/>
      <c r="PJE19" s="2"/>
      <c r="PJF19" s="3"/>
      <c r="PJI19" s="2"/>
      <c r="PJJ19" s="3"/>
      <c r="PJM19" s="2"/>
      <c r="PJN19" s="3"/>
      <c r="PJQ19" s="2"/>
      <c r="PJR19" s="3"/>
      <c r="PJU19" s="2"/>
      <c r="PJV19" s="3"/>
      <c r="PJY19" s="2"/>
      <c r="PJZ19" s="3"/>
      <c r="PKC19" s="2"/>
      <c r="PKD19" s="3"/>
      <c r="PKG19" s="2"/>
      <c r="PKH19" s="3"/>
      <c r="PKK19" s="2"/>
      <c r="PKL19" s="3"/>
      <c r="PKO19" s="2"/>
      <c r="PKP19" s="3"/>
      <c r="PKS19" s="2"/>
      <c r="PKT19" s="3"/>
      <c r="PKW19" s="2"/>
      <c r="PKX19" s="3"/>
      <c r="PLA19" s="2"/>
      <c r="PLB19" s="3"/>
      <c r="PLE19" s="2"/>
      <c r="PLF19" s="3"/>
      <c r="PLI19" s="2"/>
      <c r="PLJ19" s="3"/>
      <c r="PLM19" s="2"/>
      <c r="PLN19" s="3"/>
      <c r="PLQ19" s="2"/>
      <c r="PLR19" s="3"/>
      <c r="PLU19" s="2"/>
      <c r="PLV19" s="3"/>
      <c r="PLY19" s="2"/>
      <c r="PLZ19" s="3"/>
      <c r="PMC19" s="2"/>
      <c r="PMD19" s="3"/>
      <c r="PMG19" s="2"/>
      <c r="PMH19" s="3"/>
      <c r="PMK19" s="2"/>
      <c r="PML19" s="3"/>
      <c r="PMO19" s="2"/>
      <c r="PMP19" s="3"/>
      <c r="PMS19" s="2"/>
      <c r="PMT19" s="3"/>
      <c r="PMW19" s="2"/>
      <c r="PMX19" s="3"/>
      <c r="PNA19" s="2"/>
      <c r="PNB19" s="3"/>
      <c r="PNE19" s="2"/>
      <c r="PNF19" s="3"/>
      <c r="PNI19" s="2"/>
      <c r="PNJ19" s="3"/>
      <c r="PNM19" s="2"/>
      <c r="PNN19" s="3"/>
      <c r="PNQ19" s="2"/>
      <c r="PNR19" s="3"/>
      <c r="PNU19" s="2"/>
      <c r="PNV19" s="3"/>
      <c r="PNY19" s="2"/>
      <c r="PNZ19" s="3"/>
      <c r="POC19" s="2"/>
      <c r="POD19" s="3"/>
      <c r="POG19" s="2"/>
      <c r="POH19" s="3"/>
      <c r="POK19" s="2"/>
      <c r="POL19" s="3"/>
      <c r="POO19" s="2"/>
      <c r="POP19" s="3"/>
      <c r="POS19" s="2"/>
      <c r="POT19" s="3"/>
      <c r="POW19" s="2"/>
      <c r="POX19" s="3"/>
      <c r="PPA19" s="2"/>
      <c r="PPB19" s="3"/>
      <c r="PPE19" s="2"/>
      <c r="PPF19" s="3"/>
      <c r="PPI19" s="2"/>
      <c r="PPJ19" s="3"/>
      <c r="PPM19" s="2"/>
      <c r="PPN19" s="3"/>
      <c r="PPQ19" s="2"/>
      <c r="PPR19" s="3"/>
      <c r="PPU19" s="2"/>
      <c r="PPV19" s="3"/>
      <c r="PPY19" s="2"/>
      <c r="PPZ19" s="3"/>
      <c r="PQC19" s="2"/>
      <c r="PQD19" s="3"/>
      <c r="PQG19" s="2"/>
      <c r="PQH19" s="3"/>
      <c r="PQK19" s="2"/>
      <c r="PQL19" s="3"/>
      <c r="PQO19" s="2"/>
      <c r="PQP19" s="3"/>
      <c r="PQS19" s="2"/>
      <c r="PQT19" s="3"/>
      <c r="PQW19" s="2"/>
      <c r="PQX19" s="3"/>
      <c r="PRA19" s="2"/>
      <c r="PRB19" s="3"/>
      <c r="PRE19" s="2"/>
      <c r="PRF19" s="3"/>
      <c r="PRI19" s="2"/>
      <c r="PRJ19" s="3"/>
      <c r="PRM19" s="2"/>
      <c r="PRN19" s="3"/>
      <c r="PRQ19" s="2"/>
      <c r="PRR19" s="3"/>
      <c r="PRU19" s="2"/>
      <c r="PRV19" s="3"/>
      <c r="PRY19" s="2"/>
      <c r="PRZ19" s="3"/>
      <c r="PSC19" s="2"/>
      <c r="PSD19" s="3"/>
      <c r="PSG19" s="2"/>
      <c r="PSH19" s="3"/>
      <c r="PSK19" s="2"/>
      <c r="PSL19" s="3"/>
      <c r="PSO19" s="2"/>
      <c r="PSP19" s="3"/>
      <c r="PSS19" s="2"/>
      <c r="PST19" s="3"/>
      <c r="PSW19" s="2"/>
      <c r="PSX19" s="3"/>
      <c r="PTA19" s="2"/>
      <c r="PTB19" s="3"/>
      <c r="PTE19" s="2"/>
      <c r="PTF19" s="3"/>
      <c r="PTI19" s="2"/>
      <c r="PTJ19" s="3"/>
      <c r="PTM19" s="2"/>
      <c r="PTN19" s="3"/>
      <c r="PTQ19" s="2"/>
      <c r="PTR19" s="3"/>
      <c r="PTU19" s="2"/>
      <c r="PTV19" s="3"/>
      <c r="PTY19" s="2"/>
      <c r="PTZ19" s="3"/>
      <c r="PUC19" s="2"/>
      <c r="PUD19" s="3"/>
      <c r="PUG19" s="2"/>
      <c r="PUH19" s="3"/>
      <c r="PUK19" s="2"/>
      <c r="PUL19" s="3"/>
      <c r="PUO19" s="2"/>
      <c r="PUP19" s="3"/>
      <c r="PUS19" s="2"/>
      <c r="PUT19" s="3"/>
      <c r="PUW19" s="2"/>
      <c r="PUX19" s="3"/>
      <c r="PVA19" s="2"/>
      <c r="PVB19" s="3"/>
      <c r="PVE19" s="2"/>
      <c r="PVF19" s="3"/>
      <c r="PVI19" s="2"/>
      <c r="PVJ19" s="3"/>
      <c r="PVM19" s="2"/>
      <c r="PVN19" s="3"/>
      <c r="PVQ19" s="2"/>
      <c r="PVR19" s="3"/>
      <c r="PVU19" s="2"/>
      <c r="PVV19" s="3"/>
      <c r="PVY19" s="2"/>
      <c r="PVZ19" s="3"/>
      <c r="PWC19" s="2"/>
      <c r="PWD19" s="3"/>
      <c r="PWG19" s="2"/>
      <c r="PWH19" s="3"/>
      <c r="PWK19" s="2"/>
      <c r="PWL19" s="3"/>
      <c r="PWO19" s="2"/>
      <c r="PWP19" s="3"/>
      <c r="PWS19" s="2"/>
      <c r="PWT19" s="3"/>
      <c r="PWW19" s="2"/>
      <c r="PWX19" s="3"/>
      <c r="PXA19" s="2"/>
      <c r="PXB19" s="3"/>
      <c r="PXE19" s="2"/>
      <c r="PXF19" s="3"/>
      <c r="PXI19" s="2"/>
      <c r="PXJ19" s="3"/>
      <c r="PXM19" s="2"/>
      <c r="PXN19" s="3"/>
      <c r="PXQ19" s="2"/>
      <c r="PXR19" s="3"/>
      <c r="PXU19" s="2"/>
      <c r="PXV19" s="3"/>
      <c r="PXY19" s="2"/>
      <c r="PXZ19" s="3"/>
      <c r="PYC19" s="2"/>
      <c r="PYD19" s="3"/>
      <c r="PYG19" s="2"/>
      <c r="PYH19" s="3"/>
      <c r="PYK19" s="2"/>
      <c r="PYL19" s="3"/>
      <c r="PYO19" s="2"/>
      <c r="PYP19" s="3"/>
      <c r="PYS19" s="2"/>
      <c r="PYT19" s="3"/>
      <c r="PYW19" s="2"/>
      <c r="PYX19" s="3"/>
      <c r="PZA19" s="2"/>
      <c r="PZB19" s="3"/>
      <c r="PZE19" s="2"/>
      <c r="PZF19" s="3"/>
      <c r="PZI19" s="2"/>
      <c r="PZJ19" s="3"/>
      <c r="PZM19" s="2"/>
      <c r="PZN19" s="3"/>
      <c r="PZQ19" s="2"/>
      <c r="PZR19" s="3"/>
      <c r="PZU19" s="2"/>
      <c r="PZV19" s="3"/>
      <c r="PZY19" s="2"/>
      <c r="PZZ19" s="3"/>
      <c r="QAC19" s="2"/>
      <c r="QAD19" s="3"/>
      <c r="QAG19" s="2"/>
      <c r="QAH19" s="3"/>
      <c r="QAK19" s="2"/>
      <c r="QAL19" s="3"/>
      <c r="QAO19" s="2"/>
      <c r="QAP19" s="3"/>
      <c r="QAS19" s="2"/>
      <c r="QAT19" s="3"/>
      <c r="QAW19" s="2"/>
      <c r="QAX19" s="3"/>
      <c r="QBA19" s="2"/>
      <c r="QBB19" s="3"/>
      <c r="QBE19" s="2"/>
      <c r="QBF19" s="3"/>
      <c r="QBI19" s="2"/>
      <c r="QBJ19" s="3"/>
      <c r="QBM19" s="2"/>
      <c r="QBN19" s="3"/>
      <c r="QBQ19" s="2"/>
      <c r="QBR19" s="3"/>
      <c r="QBU19" s="2"/>
      <c r="QBV19" s="3"/>
      <c r="QBY19" s="2"/>
      <c r="QBZ19" s="3"/>
      <c r="QCC19" s="2"/>
      <c r="QCD19" s="3"/>
      <c r="QCG19" s="2"/>
      <c r="QCH19" s="3"/>
      <c r="QCK19" s="2"/>
      <c r="QCL19" s="3"/>
      <c r="QCO19" s="2"/>
      <c r="QCP19" s="3"/>
      <c r="QCS19" s="2"/>
      <c r="QCT19" s="3"/>
      <c r="QCW19" s="2"/>
      <c r="QCX19" s="3"/>
      <c r="QDA19" s="2"/>
      <c r="QDB19" s="3"/>
      <c r="QDE19" s="2"/>
      <c r="QDF19" s="3"/>
      <c r="QDI19" s="2"/>
      <c r="QDJ19" s="3"/>
      <c r="QDM19" s="2"/>
      <c r="QDN19" s="3"/>
      <c r="QDQ19" s="2"/>
      <c r="QDR19" s="3"/>
      <c r="QDU19" s="2"/>
      <c r="QDV19" s="3"/>
      <c r="QDY19" s="2"/>
      <c r="QDZ19" s="3"/>
      <c r="QEC19" s="2"/>
      <c r="QED19" s="3"/>
      <c r="QEG19" s="2"/>
      <c r="QEH19" s="3"/>
      <c r="QEK19" s="2"/>
      <c r="QEL19" s="3"/>
      <c r="QEO19" s="2"/>
      <c r="QEP19" s="3"/>
      <c r="QES19" s="2"/>
      <c r="QET19" s="3"/>
      <c r="QEW19" s="2"/>
      <c r="QEX19" s="3"/>
      <c r="QFA19" s="2"/>
      <c r="QFB19" s="3"/>
      <c r="QFE19" s="2"/>
      <c r="QFF19" s="3"/>
      <c r="QFI19" s="2"/>
      <c r="QFJ19" s="3"/>
      <c r="QFM19" s="2"/>
      <c r="QFN19" s="3"/>
      <c r="QFQ19" s="2"/>
      <c r="QFR19" s="3"/>
      <c r="QFU19" s="2"/>
      <c r="QFV19" s="3"/>
      <c r="QFY19" s="2"/>
      <c r="QFZ19" s="3"/>
      <c r="QGC19" s="2"/>
      <c r="QGD19" s="3"/>
      <c r="QGG19" s="2"/>
      <c r="QGH19" s="3"/>
      <c r="QGK19" s="2"/>
      <c r="QGL19" s="3"/>
      <c r="QGO19" s="2"/>
      <c r="QGP19" s="3"/>
      <c r="QGS19" s="2"/>
      <c r="QGT19" s="3"/>
      <c r="QGW19" s="2"/>
      <c r="QGX19" s="3"/>
      <c r="QHA19" s="2"/>
      <c r="QHB19" s="3"/>
      <c r="QHE19" s="2"/>
      <c r="QHF19" s="3"/>
      <c r="QHI19" s="2"/>
      <c r="QHJ19" s="3"/>
      <c r="QHM19" s="2"/>
      <c r="QHN19" s="3"/>
      <c r="QHQ19" s="2"/>
      <c r="QHR19" s="3"/>
      <c r="QHU19" s="2"/>
      <c r="QHV19" s="3"/>
      <c r="QHY19" s="2"/>
      <c r="QHZ19" s="3"/>
      <c r="QIC19" s="2"/>
      <c r="QID19" s="3"/>
      <c r="QIG19" s="2"/>
      <c r="QIH19" s="3"/>
      <c r="QIK19" s="2"/>
      <c r="QIL19" s="3"/>
      <c r="QIO19" s="2"/>
      <c r="QIP19" s="3"/>
      <c r="QIS19" s="2"/>
      <c r="QIT19" s="3"/>
      <c r="QIW19" s="2"/>
      <c r="QIX19" s="3"/>
      <c r="QJA19" s="2"/>
      <c r="QJB19" s="3"/>
      <c r="QJE19" s="2"/>
      <c r="QJF19" s="3"/>
      <c r="QJI19" s="2"/>
      <c r="QJJ19" s="3"/>
      <c r="QJM19" s="2"/>
      <c r="QJN19" s="3"/>
      <c r="QJQ19" s="2"/>
      <c r="QJR19" s="3"/>
      <c r="QJU19" s="2"/>
      <c r="QJV19" s="3"/>
      <c r="QJY19" s="2"/>
      <c r="QJZ19" s="3"/>
      <c r="QKC19" s="2"/>
      <c r="QKD19" s="3"/>
      <c r="QKG19" s="2"/>
      <c r="QKH19" s="3"/>
      <c r="QKK19" s="2"/>
      <c r="QKL19" s="3"/>
      <c r="QKO19" s="2"/>
      <c r="QKP19" s="3"/>
      <c r="QKS19" s="2"/>
      <c r="QKT19" s="3"/>
      <c r="QKW19" s="2"/>
      <c r="QKX19" s="3"/>
      <c r="QLA19" s="2"/>
      <c r="QLB19" s="3"/>
      <c r="QLE19" s="2"/>
      <c r="QLF19" s="3"/>
      <c r="QLI19" s="2"/>
      <c r="QLJ19" s="3"/>
      <c r="QLM19" s="2"/>
      <c r="QLN19" s="3"/>
      <c r="QLQ19" s="2"/>
      <c r="QLR19" s="3"/>
      <c r="QLU19" s="2"/>
      <c r="QLV19" s="3"/>
      <c r="QLY19" s="2"/>
      <c r="QLZ19" s="3"/>
      <c r="QMC19" s="2"/>
      <c r="QMD19" s="3"/>
      <c r="QMG19" s="2"/>
      <c r="QMH19" s="3"/>
      <c r="QMK19" s="2"/>
      <c r="QML19" s="3"/>
      <c r="QMO19" s="2"/>
      <c r="QMP19" s="3"/>
      <c r="QMS19" s="2"/>
      <c r="QMT19" s="3"/>
      <c r="QMW19" s="2"/>
      <c r="QMX19" s="3"/>
      <c r="QNA19" s="2"/>
      <c r="QNB19" s="3"/>
      <c r="QNE19" s="2"/>
      <c r="QNF19" s="3"/>
      <c r="QNI19" s="2"/>
      <c r="QNJ19" s="3"/>
      <c r="QNM19" s="2"/>
      <c r="QNN19" s="3"/>
      <c r="QNQ19" s="2"/>
      <c r="QNR19" s="3"/>
      <c r="QNU19" s="2"/>
      <c r="QNV19" s="3"/>
      <c r="QNY19" s="2"/>
      <c r="QNZ19" s="3"/>
      <c r="QOC19" s="2"/>
      <c r="QOD19" s="3"/>
      <c r="QOG19" s="2"/>
      <c r="QOH19" s="3"/>
      <c r="QOK19" s="2"/>
      <c r="QOL19" s="3"/>
      <c r="QOO19" s="2"/>
      <c r="QOP19" s="3"/>
      <c r="QOS19" s="2"/>
      <c r="QOT19" s="3"/>
      <c r="QOW19" s="2"/>
      <c r="QOX19" s="3"/>
      <c r="QPA19" s="2"/>
      <c r="QPB19" s="3"/>
      <c r="QPE19" s="2"/>
      <c r="QPF19" s="3"/>
      <c r="QPI19" s="2"/>
      <c r="QPJ19" s="3"/>
      <c r="QPM19" s="2"/>
      <c r="QPN19" s="3"/>
      <c r="QPQ19" s="2"/>
      <c r="QPR19" s="3"/>
      <c r="QPU19" s="2"/>
      <c r="QPV19" s="3"/>
      <c r="QPY19" s="2"/>
      <c r="QPZ19" s="3"/>
      <c r="QQC19" s="2"/>
      <c r="QQD19" s="3"/>
      <c r="QQG19" s="2"/>
      <c r="QQH19" s="3"/>
      <c r="QQK19" s="2"/>
      <c r="QQL19" s="3"/>
      <c r="QQO19" s="2"/>
      <c r="QQP19" s="3"/>
      <c r="QQS19" s="2"/>
      <c r="QQT19" s="3"/>
      <c r="QQW19" s="2"/>
      <c r="QQX19" s="3"/>
      <c r="QRA19" s="2"/>
      <c r="QRB19" s="3"/>
      <c r="QRE19" s="2"/>
      <c r="QRF19" s="3"/>
      <c r="QRI19" s="2"/>
      <c r="QRJ19" s="3"/>
      <c r="QRM19" s="2"/>
      <c r="QRN19" s="3"/>
      <c r="QRQ19" s="2"/>
      <c r="QRR19" s="3"/>
      <c r="QRU19" s="2"/>
      <c r="QRV19" s="3"/>
      <c r="QRY19" s="2"/>
      <c r="QRZ19" s="3"/>
      <c r="QSC19" s="2"/>
      <c r="QSD19" s="3"/>
      <c r="QSG19" s="2"/>
      <c r="QSH19" s="3"/>
      <c r="QSK19" s="2"/>
      <c r="QSL19" s="3"/>
      <c r="QSO19" s="2"/>
      <c r="QSP19" s="3"/>
      <c r="QSS19" s="2"/>
      <c r="QST19" s="3"/>
      <c r="QSW19" s="2"/>
      <c r="QSX19" s="3"/>
      <c r="QTA19" s="2"/>
      <c r="QTB19" s="3"/>
      <c r="QTE19" s="2"/>
      <c r="QTF19" s="3"/>
      <c r="QTI19" s="2"/>
      <c r="QTJ19" s="3"/>
      <c r="QTM19" s="2"/>
      <c r="QTN19" s="3"/>
      <c r="QTQ19" s="2"/>
      <c r="QTR19" s="3"/>
      <c r="QTU19" s="2"/>
      <c r="QTV19" s="3"/>
      <c r="QTY19" s="2"/>
      <c r="QTZ19" s="3"/>
      <c r="QUC19" s="2"/>
      <c r="QUD19" s="3"/>
      <c r="QUG19" s="2"/>
      <c r="QUH19" s="3"/>
      <c r="QUK19" s="2"/>
      <c r="QUL19" s="3"/>
      <c r="QUO19" s="2"/>
      <c r="QUP19" s="3"/>
      <c r="QUS19" s="2"/>
      <c r="QUT19" s="3"/>
      <c r="QUW19" s="2"/>
      <c r="QUX19" s="3"/>
      <c r="QVA19" s="2"/>
      <c r="QVB19" s="3"/>
      <c r="QVE19" s="2"/>
      <c r="QVF19" s="3"/>
      <c r="QVI19" s="2"/>
      <c r="QVJ19" s="3"/>
      <c r="QVM19" s="2"/>
      <c r="QVN19" s="3"/>
      <c r="QVQ19" s="2"/>
      <c r="QVR19" s="3"/>
      <c r="QVU19" s="2"/>
      <c r="QVV19" s="3"/>
      <c r="QVY19" s="2"/>
      <c r="QVZ19" s="3"/>
      <c r="QWC19" s="2"/>
      <c r="QWD19" s="3"/>
      <c r="QWG19" s="2"/>
      <c r="QWH19" s="3"/>
      <c r="QWK19" s="2"/>
      <c r="QWL19" s="3"/>
      <c r="QWO19" s="2"/>
      <c r="QWP19" s="3"/>
      <c r="QWS19" s="2"/>
      <c r="QWT19" s="3"/>
      <c r="QWW19" s="2"/>
      <c r="QWX19" s="3"/>
      <c r="QXA19" s="2"/>
      <c r="QXB19" s="3"/>
      <c r="QXE19" s="2"/>
      <c r="QXF19" s="3"/>
      <c r="QXI19" s="2"/>
      <c r="QXJ19" s="3"/>
      <c r="QXM19" s="2"/>
      <c r="QXN19" s="3"/>
      <c r="QXQ19" s="2"/>
      <c r="QXR19" s="3"/>
      <c r="QXU19" s="2"/>
      <c r="QXV19" s="3"/>
      <c r="QXY19" s="2"/>
      <c r="QXZ19" s="3"/>
      <c r="QYC19" s="2"/>
      <c r="QYD19" s="3"/>
      <c r="QYG19" s="2"/>
      <c r="QYH19" s="3"/>
      <c r="QYK19" s="2"/>
      <c r="QYL19" s="3"/>
      <c r="QYO19" s="2"/>
      <c r="QYP19" s="3"/>
      <c r="QYS19" s="2"/>
      <c r="QYT19" s="3"/>
      <c r="QYW19" s="2"/>
      <c r="QYX19" s="3"/>
      <c r="QZA19" s="2"/>
      <c r="QZB19" s="3"/>
      <c r="QZE19" s="2"/>
      <c r="QZF19" s="3"/>
      <c r="QZI19" s="2"/>
      <c r="QZJ19" s="3"/>
      <c r="QZM19" s="2"/>
      <c r="QZN19" s="3"/>
      <c r="QZQ19" s="2"/>
      <c r="QZR19" s="3"/>
      <c r="QZU19" s="2"/>
      <c r="QZV19" s="3"/>
      <c r="QZY19" s="2"/>
      <c r="QZZ19" s="3"/>
      <c r="RAC19" s="2"/>
      <c r="RAD19" s="3"/>
      <c r="RAG19" s="2"/>
      <c r="RAH19" s="3"/>
      <c r="RAK19" s="2"/>
      <c r="RAL19" s="3"/>
      <c r="RAO19" s="2"/>
      <c r="RAP19" s="3"/>
      <c r="RAS19" s="2"/>
      <c r="RAT19" s="3"/>
      <c r="RAW19" s="2"/>
      <c r="RAX19" s="3"/>
      <c r="RBA19" s="2"/>
      <c r="RBB19" s="3"/>
      <c r="RBE19" s="2"/>
      <c r="RBF19" s="3"/>
      <c r="RBI19" s="2"/>
      <c r="RBJ19" s="3"/>
      <c r="RBM19" s="2"/>
      <c r="RBN19" s="3"/>
      <c r="RBQ19" s="2"/>
      <c r="RBR19" s="3"/>
      <c r="RBU19" s="2"/>
      <c r="RBV19" s="3"/>
      <c r="RBY19" s="2"/>
      <c r="RBZ19" s="3"/>
      <c r="RCC19" s="2"/>
      <c r="RCD19" s="3"/>
      <c r="RCG19" s="2"/>
      <c r="RCH19" s="3"/>
      <c r="RCK19" s="2"/>
      <c r="RCL19" s="3"/>
      <c r="RCO19" s="2"/>
      <c r="RCP19" s="3"/>
      <c r="RCS19" s="2"/>
      <c r="RCT19" s="3"/>
      <c r="RCW19" s="2"/>
      <c r="RCX19" s="3"/>
      <c r="RDA19" s="2"/>
      <c r="RDB19" s="3"/>
      <c r="RDE19" s="2"/>
      <c r="RDF19" s="3"/>
      <c r="RDI19" s="2"/>
      <c r="RDJ19" s="3"/>
      <c r="RDM19" s="2"/>
      <c r="RDN19" s="3"/>
      <c r="RDQ19" s="2"/>
      <c r="RDR19" s="3"/>
      <c r="RDU19" s="2"/>
      <c r="RDV19" s="3"/>
      <c r="RDY19" s="2"/>
      <c r="RDZ19" s="3"/>
      <c r="REC19" s="2"/>
      <c r="RED19" s="3"/>
      <c r="REG19" s="2"/>
      <c r="REH19" s="3"/>
      <c r="REK19" s="2"/>
      <c r="REL19" s="3"/>
      <c r="REO19" s="2"/>
      <c r="REP19" s="3"/>
      <c r="RES19" s="2"/>
      <c r="RET19" s="3"/>
      <c r="REW19" s="2"/>
      <c r="REX19" s="3"/>
      <c r="RFA19" s="2"/>
      <c r="RFB19" s="3"/>
      <c r="RFE19" s="2"/>
      <c r="RFF19" s="3"/>
      <c r="RFI19" s="2"/>
      <c r="RFJ19" s="3"/>
      <c r="RFM19" s="2"/>
      <c r="RFN19" s="3"/>
      <c r="RFQ19" s="2"/>
      <c r="RFR19" s="3"/>
      <c r="RFU19" s="2"/>
      <c r="RFV19" s="3"/>
      <c r="RFY19" s="2"/>
      <c r="RFZ19" s="3"/>
      <c r="RGC19" s="2"/>
      <c r="RGD19" s="3"/>
      <c r="RGG19" s="2"/>
      <c r="RGH19" s="3"/>
      <c r="RGK19" s="2"/>
      <c r="RGL19" s="3"/>
      <c r="RGO19" s="2"/>
      <c r="RGP19" s="3"/>
      <c r="RGS19" s="2"/>
      <c r="RGT19" s="3"/>
      <c r="RGW19" s="2"/>
      <c r="RGX19" s="3"/>
      <c r="RHA19" s="2"/>
      <c r="RHB19" s="3"/>
      <c r="RHE19" s="2"/>
      <c r="RHF19" s="3"/>
      <c r="RHI19" s="2"/>
      <c r="RHJ19" s="3"/>
      <c r="RHM19" s="2"/>
      <c r="RHN19" s="3"/>
      <c r="RHQ19" s="2"/>
      <c r="RHR19" s="3"/>
      <c r="RHU19" s="2"/>
      <c r="RHV19" s="3"/>
      <c r="RHY19" s="2"/>
      <c r="RHZ19" s="3"/>
      <c r="RIC19" s="2"/>
      <c r="RID19" s="3"/>
      <c r="RIG19" s="2"/>
      <c r="RIH19" s="3"/>
      <c r="RIK19" s="2"/>
      <c r="RIL19" s="3"/>
      <c r="RIO19" s="2"/>
      <c r="RIP19" s="3"/>
      <c r="RIS19" s="2"/>
      <c r="RIT19" s="3"/>
      <c r="RIW19" s="2"/>
      <c r="RIX19" s="3"/>
      <c r="RJA19" s="2"/>
      <c r="RJB19" s="3"/>
      <c r="RJE19" s="2"/>
      <c r="RJF19" s="3"/>
      <c r="RJI19" s="2"/>
      <c r="RJJ19" s="3"/>
      <c r="RJM19" s="2"/>
      <c r="RJN19" s="3"/>
      <c r="RJQ19" s="2"/>
      <c r="RJR19" s="3"/>
      <c r="RJU19" s="2"/>
      <c r="RJV19" s="3"/>
      <c r="RJY19" s="2"/>
      <c r="RJZ19" s="3"/>
      <c r="RKC19" s="2"/>
      <c r="RKD19" s="3"/>
      <c r="RKG19" s="2"/>
      <c r="RKH19" s="3"/>
      <c r="RKK19" s="2"/>
      <c r="RKL19" s="3"/>
      <c r="RKO19" s="2"/>
      <c r="RKP19" s="3"/>
      <c r="RKS19" s="2"/>
      <c r="RKT19" s="3"/>
      <c r="RKW19" s="2"/>
      <c r="RKX19" s="3"/>
      <c r="RLA19" s="2"/>
      <c r="RLB19" s="3"/>
      <c r="RLE19" s="2"/>
      <c r="RLF19" s="3"/>
      <c r="RLI19" s="2"/>
      <c r="RLJ19" s="3"/>
      <c r="RLM19" s="2"/>
      <c r="RLN19" s="3"/>
      <c r="RLQ19" s="2"/>
      <c r="RLR19" s="3"/>
      <c r="RLU19" s="2"/>
      <c r="RLV19" s="3"/>
      <c r="RLY19" s="2"/>
      <c r="RLZ19" s="3"/>
      <c r="RMC19" s="2"/>
      <c r="RMD19" s="3"/>
      <c r="RMG19" s="2"/>
      <c r="RMH19" s="3"/>
      <c r="RMK19" s="2"/>
      <c r="RML19" s="3"/>
      <c r="RMO19" s="2"/>
      <c r="RMP19" s="3"/>
      <c r="RMS19" s="2"/>
      <c r="RMT19" s="3"/>
      <c r="RMW19" s="2"/>
      <c r="RMX19" s="3"/>
      <c r="RNA19" s="2"/>
      <c r="RNB19" s="3"/>
      <c r="RNE19" s="2"/>
      <c r="RNF19" s="3"/>
      <c r="RNI19" s="2"/>
      <c r="RNJ19" s="3"/>
      <c r="RNM19" s="2"/>
      <c r="RNN19" s="3"/>
      <c r="RNQ19" s="2"/>
      <c r="RNR19" s="3"/>
      <c r="RNU19" s="2"/>
      <c r="RNV19" s="3"/>
      <c r="RNY19" s="2"/>
      <c r="RNZ19" s="3"/>
      <c r="ROC19" s="2"/>
      <c r="ROD19" s="3"/>
      <c r="ROG19" s="2"/>
      <c r="ROH19" s="3"/>
      <c r="ROK19" s="2"/>
      <c r="ROL19" s="3"/>
      <c r="ROO19" s="2"/>
      <c r="ROP19" s="3"/>
      <c r="ROS19" s="2"/>
      <c r="ROT19" s="3"/>
      <c r="ROW19" s="2"/>
      <c r="ROX19" s="3"/>
      <c r="RPA19" s="2"/>
      <c r="RPB19" s="3"/>
      <c r="RPE19" s="2"/>
      <c r="RPF19" s="3"/>
      <c r="RPI19" s="2"/>
      <c r="RPJ19" s="3"/>
      <c r="RPM19" s="2"/>
      <c r="RPN19" s="3"/>
      <c r="RPQ19" s="2"/>
      <c r="RPR19" s="3"/>
      <c r="RPU19" s="2"/>
      <c r="RPV19" s="3"/>
      <c r="RPY19" s="2"/>
      <c r="RPZ19" s="3"/>
      <c r="RQC19" s="2"/>
      <c r="RQD19" s="3"/>
      <c r="RQG19" s="2"/>
      <c r="RQH19" s="3"/>
      <c r="RQK19" s="2"/>
      <c r="RQL19" s="3"/>
      <c r="RQO19" s="2"/>
      <c r="RQP19" s="3"/>
      <c r="RQS19" s="2"/>
      <c r="RQT19" s="3"/>
      <c r="RQW19" s="2"/>
      <c r="RQX19" s="3"/>
      <c r="RRA19" s="2"/>
      <c r="RRB19" s="3"/>
      <c r="RRE19" s="2"/>
      <c r="RRF19" s="3"/>
      <c r="RRI19" s="2"/>
      <c r="RRJ19" s="3"/>
      <c r="RRM19" s="2"/>
      <c r="RRN19" s="3"/>
      <c r="RRQ19" s="2"/>
      <c r="RRR19" s="3"/>
      <c r="RRU19" s="2"/>
      <c r="RRV19" s="3"/>
      <c r="RRY19" s="2"/>
      <c r="RRZ19" s="3"/>
      <c r="RSC19" s="2"/>
      <c r="RSD19" s="3"/>
      <c r="RSG19" s="2"/>
      <c r="RSH19" s="3"/>
      <c r="RSK19" s="2"/>
      <c r="RSL19" s="3"/>
      <c r="RSO19" s="2"/>
      <c r="RSP19" s="3"/>
      <c r="RSS19" s="2"/>
      <c r="RST19" s="3"/>
      <c r="RSW19" s="2"/>
      <c r="RSX19" s="3"/>
      <c r="RTA19" s="2"/>
      <c r="RTB19" s="3"/>
      <c r="RTE19" s="2"/>
      <c r="RTF19" s="3"/>
      <c r="RTI19" s="2"/>
      <c r="RTJ19" s="3"/>
      <c r="RTM19" s="2"/>
      <c r="RTN19" s="3"/>
      <c r="RTQ19" s="2"/>
      <c r="RTR19" s="3"/>
      <c r="RTU19" s="2"/>
      <c r="RTV19" s="3"/>
      <c r="RTY19" s="2"/>
      <c r="RTZ19" s="3"/>
      <c r="RUC19" s="2"/>
      <c r="RUD19" s="3"/>
      <c r="RUG19" s="2"/>
      <c r="RUH19" s="3"/>
      <c r="RUK19" s="2"/>
      <c r="RUL19" s="3"/>
      <c r="RUO19" s="2"/>
      <c r="RUP19" s="3"/>
      <c r="RUS19" s="2"/>
      <c r="RUT19" s="3"/>
      <c r="RUW19" s="2"/>
      <c r="RUX19" s="3"/>
      <c r="RVA19" s="2"/>
      <c r="RVB19" s="3"/>
      <c r="RVE19" s="2"/>
      <c r="RVF19" s="3"/>
      <c r="RVI19" s="2"/>
      <c r="RVJ19" s="3"/>
      <c r="RVM19" s="2"/>
      <c r="RVN19" s="3"/>
      <c r="RVQ19" s="2"/>
      <c r="RVR19" s="3"/>
      <c r="RVU19" s="2"/>
      <c r="RVV19" s="3"/>
      <c r="RVY19" s="2"/>
      <c r="RVZ19" s="3"/>
      <c r="RWC19" s="2"/>
      <c r="RWD19" s="3"/>
      <c r="RWG19" s="2"/>
      <c r="RWH19" s="3"/>
      <c r="RWK19" s="2"/>
      <c r="RWL19" s="3"/>
      <c r="RWO19" s="2"/>
      <c r="RWP19" s="3"/>
      <c r="RWS19" s="2"/>
      <c r="RWT19" s="3"/>
      <c r="RWW19" s="2"/>
      <c r="RWX19" s="3"/>
      <c r="RXA19" s="2"/>
      <c r="RXB19" s="3"/>
      <c r="RXE19" s="2"/>
      <c r="RXF19" s="3"/>
      <c r="RXI19" s="2"/>
      <c r="RXJ19" s="3"/>
      <c r="RXM19" s="2"/>
      <c r="RXN19" s="3"/>
      <c r="RXQ19" s="2"/>
      <c r="RXR19" s="3"/>
      <c r="RXU19" s="2"/>
      <c r="RXV19" s="3"/>
      <c r="RXY19" s="2"/>
      <c r="RXZ19" s="3"/>
      <c r="RYC19" s="2"/>
      <c r="RYD19" s="3"/>
      <c r="RYG19" s="2"/>
      <c r="RYH19" s="3"/>
      <c r="RYK19" s="2"/>
      <c r="RYL19" s="3"/>
      <c r="RYO19" s="2"/>
      <c r="RYP19" s="3"/>
      <c r="RYS19" s="2"/>
      <c r="RYT19" s="3"/>
      <c r="RYW19" s="2"/>
      <c r="RYX19" s="3"/>
      <c r="RZA19" s="2"/>
      <c r="RZB19" s="3"/>
      <c r="RZE19" s="2"/>
      <c r="RZF19" s="3"/>
      <c r="RZI19" s="2"/>
      <c r="RZJ19" s="3"/>
      <c r="RZM19" s="2"/>
      <c r="RZN19" s="3"/>
      <c r="RZQ19" s="2"/>
      <c r="RZR19" s="3"/>
      <c r="RZU19" s="2"/>
      <c r="RZV19" s="3"/>
      <c r="RZY19" s="2"/>
      <c r="RZZ19" s="3"/>
      <c r="SAC19" s="2"/>
      <c r="SAD19" s="3"/>
      <c r="SAG19" s="2"/>
      <c r="SAH19" s="3"/>
      <c r="SAK19" s="2"/>
      <c r="SAL19" s="3"/>
      <c r="SAO19" s="2"/>
      <c r="SAP19" s="3"/>
      <c r="SAS19" s="2"/>
      <c r="SAT19" s="3"/>
      <c r="SAW19" s="2"/>
      <c r="SAX19" s="3"/>
      <c r="SBA19" s="2"/>
      <c r="SBB19" s="3"/>
      <c r="SBE19" s="2"/>
      <c r="SBF19" s="3"/>
      <c r="SBI19" s="2"/>
      <c r="SBJ19" s="3"/>
      <c r="SBM19" s="2"/>
      <c r="SBN19" s="3"/>
      <c r="SBQ19" s="2"/>
      <c r="SBR19" s="3"/>
      <c r="SBU19" s="2"/>
      <c r="SBV19" s="3"/>
      <c r="SBY19" s="2"/>
      <c r="SBZ19" s="3"/>
      <c r="SCC19" s="2"/>
      <c r="SCD19" s="3"/>
      <c r="SCG19" s="2"/>
      <c r="SCH19" s="3"/>
      <c r="SCK19" s="2"/>
      <c r="SCL19" s="3"/>
      <c r="SCO19" s="2"/>
      <c r="SCP19" s="3"/>
      <c r="SCS19" s="2"/>
      <c r="SCT19" s="3"/>
      <c r="SCW19" s="2"/>
      <c r="SCX19" s="3"/>
      <c r="SDA19" s="2"/>
      <c r="SDB19" s="3"/>
      <c r="SDE19" s="2"/>
      <c r="SDF19" s="3"/>
      <c r="SDI19" s="2"/>
      <c r="SDJ19" s="3"/>
      <c r="SDM19" s="2"/>
      <c r="SDN19" s="3"/>
      <c r="SDQ19" s="2"/>
      <c r="SDR19" s="3"/>
      <c r="SDU19" s="2"/>
      <c r="SDV19" s="3"/>
      <c r="SDY19" s="2"/>
      <c r="SDZ19" s="3"/>
      <c r="SEC19" s="2"/>
      <c r="SED19" s="3"/>
      <c r="SEG19" s="2"/>
      <c r="SEH19" s="3"/>
      <c r="SEK19" s="2"/>
      <c r="SEL19" s="3"/>
      <c r="SEO19" s="2"/>
      <c r="SEP19" s="3"/>
      <c r="SES19" s="2"/>
      <c r="SET19" s="3"/>
      <c r="SEW19" s="2"/>
      <c r="SEX19" s="3"/>
      <c r="SFA19" s="2"/>
      <c r="SFB19" s="3"/>
      <c r="SFE19" s="2"/>
      <c r="SFF19" s="3"/>
      <c r="SFI19" s="2"/>
      <c r="SFJ19" s="3"/>
      <c r="SFM19" s="2"/>
      <c r="SFN19" s="3"/>
      <c r="SFQ19" s="2"/>
      <c r="SFR19" s="3"/>
      <c r="SFU19" s="2"/>
      <c r="SFV19" s="3"/>
      <c r="SFY19" s="2"/>
      <c r="SFZ19" s="3"/>
      <c r="SGC19" s="2"/>
      <c r="SGD19" s="3"/>
      <c r="SGG19" s="2"/>
      <c r="SGH19" s="3"/>
      <c r="SGK19" s="2"/>
      <c r="SGL19" s="3"/>
      <c r="SGO19" s="2"/>
      <c r="SGP19" s="3"/>
      <c r="SGS19" s="2"/>
      <c r="SGT19" s="3"/>
      <c r="SGW19" s="2"/>
      <c r="SGX19" s="3"/>
      <c r="SHA19" s="2"/>
      <c r="SHB19" s="3"/>
      <c r="SHE19" s="2"/>
      <c r="SHF19" s="3"/>
      <c r="SHI19" s="2"/>
      <c r="SHJ19" s="3"/>
      <c r="SHM19" s="2"/>
      <c r="SHN19" s="3"/>
      <c r="SHQ19" s="2"/>
      <c r="SHR19" s="3"/>
      <c r="SHU19" s="2"/>
      <c r="SHV19" s="3"/>
      <c r="SHY19" s="2"/>
      <c r="SHZ19" s="3"/>
      <c r="SIC19" s="2"/>
      <c r="SID19" s="3"/>
      <c r="SIG19" s="2"/>
      <c r="SIH19" s="3"/>
      <c r="SIK19" s="2"/>
      <c r="SIL19" s="3"/>
      <c r="SIO19" s="2"/>
      <c r="SIP19" s="3"/>
      <c r="SIS19" s="2"/>
      <c r="SIT19" s="3"/>
      <c r="SIW19" s="2"/>
      <c r="SIX19" s="3"/>
      <c r="SJA19" s="2"/>
      <c r="SJB19" s="3"/>
      <c r="SJE19" s="2"/>
      <c r="SJF19" s="3"/>
      <c r="SJI19" s="2"/>
      <c r="SJJ19" s="3"/>
      <c r="SJM19" s="2"/>
      <c r="SJN19" s="3"/>
      <c r="SJQ19" s="2"/>
      <c r="SJR19" s="3"/>
      <c r="SJU19" s="2"/>
      <c r="SJV19" s="3"/>
      <c r="SJY19" s="2"/>
      <c r="SJZ19" s="3"/>
      <c r="SKC19" s="2"/>
      <c r="SKD19" s="3"/>
      <c r="SKG19" s="2"/>
      <c r="SKH19" s="3"/>
      <c r="SKK19" s="2"/>
      <c r="SKL19" s="3"/>
      <c r="SKO19" s="2"/>
      <c r="SKP19" s="3"/>
      <c r="SKS19" s="2"/>
      <c r="SKT19" s="3"/>
      <c r="SKW19" s="2"/>
      <c r="SKX19" s="3"/>
      <c r="SLA19" s="2"/>
      <c r="SLB19" s="3"/>
      <c r="SLE19" s="2"/>
      <c r="SLF19" s="3"/>
      <c r="SLI19" s="2"/>
      <c r="SLJ19" s="3"/>
      <c r="SLM19" s="2"/>
      <c r="SLN19" s="3"/>
      <c r="SLQ19" s="2"/>
      <c r="SLR19" s="3"/>
      <c r="SLU19" s="2"/>
      <c r="SLV19" s="3"/>
      <c r="SLY19" s="2"/>
      <c r="SLZ19" s="3"/>
      <c r="SMC19" s="2"/>
      <c r="SMD19" s="3"/>
      <c r="SMG19" s="2"/>
      <c r="SMH19" s="3"/>
      <c r="SMK19" s="2"/>
      <c r="SML19" s="3"/>
      <c r="SMO19" s="2"/>
      <c r="SMP19" s="3"/>
      <c r="SMS19" s="2"/>
      <c r="SMT19" s="3"/>
      <c r="SMW19" s="2"/>
      <c r="SMX19" s="3"/>
      <c r="SNA19" s="2"/>
      <c r="SNB19" s="3"/>
      <c r="SNE19" s="2"/>
      <c r="SNF19" s="3"/>
      <c r="SNI19" s="2"/>
      <c r="SNJ19" s="3"/>
      <c r="SNM19" s="2"/>
      <c r="SNN19" s="3"/>
      <c r="SNQ19" s="2"/>
      <c r="SNR19" s="3"/>
      <c r="SNU19" s="2"/>
      <c r="SNV19" s="3"/>
      <c r="SNY19" s="2"/>
      <c r="SNZ19" s="3"/>
      <c r="SOC19" s="2"/>
      <c r="SOD19" s="3"/>
      <c r="SOG19" s="2"/>
      <c r="SOH19" s="3"/>
      <c r="SOK19" s="2"/>
      <c r="SOL19" s="3"/>
      <c r="SOO19" s="2"/>
      <c r="SOP19" s="3"/>
      <c r="SOS19" s="2"/>
      <c r="SOT19" s="3"/>
      <c r="SOW19" s="2"/>
      <c r="SOX19" s="3"/>
      <c r="SPA19" s="2"/>
      <c r="SPB19" s="3"/>
      <c r="SPE19" s="2"/>
      <c r="SPF19" s="3"/>
      <c r="SPI19" s="2"/>
      <c r="SPJ19" s="3"/>
      <c r="SPM19" s="2"/>
      <c r="SPN19" s="3"/>
      <c r="SPQ19" s="2"/>
      <c r="SPR19" s="3"/>
      <c r="SPU19" s="2"/>
      <c r="SPV19" s="3"/>
      <c r="SPY19" s="2"/>
      <c r="SPZ19" s="3"/>
      <c r="SQC19" s="2"/>
      <c r="SQD19" s="3"/>
      <c r="SQG19" s="2"/>
      <c r="SQH19" s="3"/>
      <c r="SQK19" s="2"/>
      <c r="SQL19" s="3"/>
      <c r="SQO19" s="2"/>
      <c r="SQP19" s="3"/>
      <c r="SQS19" s="2"/>
      <c r="SQT19" s="3"/>
      <c r="SQW19" s="2"/>
      <c r="SQX19" s="3"/>
      <c r="SRA19" s="2"/>
      <c r="SRB19" s="3"/>
      <c r="SRE19" s="2"/>
      <c r="SRF19" s="3"/>
      <c r="SRI19" s="2"/>
      <c r="SRJ19" s="3"/>
      <c r="SRM19" s="2"/>
      <c r="SRN19" s="3"/>
      <c r="SRQ19" s="2"/>
      <c r="SRR19" s="3"/>
      <c r="SRU19" s="2"/>
      <c r="SRV19" s="3"/>
      <c r="SRY19" s="2"/>
      <c r="SRZ19" s="3"/>
      <c r="SSC19" s="2"/>
      <c r="SSD19" s="3"/>
      <c r="SSG19" s="2"/>
      <c r="SSH19" s="3"/>
      <c r="SSK19" s="2"/>
      <c r="SSL19" s="3"/>
      <c r="SSO19" s="2"/>
      <c r="SSP19" s="3"/>
      <c r="SSS19" s="2"/>
      <c r="SST19" s="3"/>
      <c r="SSW19" s="2"/>
      <c r="SSX19" s="3"/>
      <c r="STA19" s="2"/>
      <c r="STB19" s="3"/>
      <c r="STE19" s="2"/>
      <c r="STF19" s="3"/>
      <c r="STI19" s="2"/>
      <c r="STJ19" s="3"/>
      <c r="STM19" s="2"/>
      <c r="STN19" s="3"/>
      <c r="STQ19" s="2"/>
      <c r="STR19" s="3"/>
      <c r="STU19" s="2"/>
      <c r="STV19" s="3"/>
      <c r="STY19" s="2"/>
      <c r="STZ19" s="3"/>
      <c r="SUC19" s="2"/>
      <c r="SUD19" s="3"/>
      <c r="SUG19" s="2"/>
      <c r="SUH19" s="3"/>
      <c r="SUK19" s="2"/>
      <c r="SUL19" s="3"/>
      <c r="SUO19" s="2"/>
      <c r="SUP19" s="3"/>
      <c r="SUS19" s="2"/>
      <c r="SUT19" s="3"/>
      <c r="SUW19" s="2"/>
      <c r="SUX19" s="3"/>
      <c r="SVA19" s="2"/>
      <c r="SVB19" s="3"/>
      <c r="SVE19" s="2"/>
      <c r="SVF19" s="3"/>
      <c r="SVI19" s="2"/>
      <c r="SVJ19" s="3"/>
      <c r="SVM19" s="2"/>
      <c r="SVN19" s="3"/>
      <c r="SVQ19" s="2"/>
      <c r="SVR19" s="3"/>
      <c r="SVU19" s="2"/>
      <c r="SVV19" s="3"/>
      <c r="SVY19" s="2"/>
      <c r="SVZ19" s="3"/>
      <c r="SWC19" s="2"/>
      <c r="SWD19" s="3"/>
      <c r="SWG19" s="2"/>
      <c r="SWH19" s="3"/>
      <c r="SWK19" s="2"/>
      <c r="SWL19" s="3"/>
      <c r="SWO19" s="2"/>
      <c r="SWP19" s="3"/>
      <c r="SWS19" s="2"/>
      <c r="SWT19" s="3"/>
      <c r="SWW19" s="2"/>
      <c r="SWX19" s="3"/>
      <c r="SXA19" s="2"/>
      <c r="SXB19" s="3"/>
      <c r="SXE19" s="2"/>
      <c r="SXF19" s="3"/>
      <c r="SXI19" s="2"/>
      <c r="SXJ19" s="3"/>
      <c r="SXM19" s="2"/>
      <c r="SXN19" s="3"/>
      <c r="SXQ19" s="2"/>
      <c r="SXR19" s="3"/>
      <c r="SXU19" s="2"/>
      <c r="SXV19" s="3"/>
      <c r="SXY19" s="2"/>
      <c r="SXZ19" s="3"/>
      <c r="SYC19" s="2"/>
      <c r="SYD19" s="3"/>
      <c r="SYG19" s="2"/>
      <c r="SYH19" s="3"/>
      <c r="SYK19" s="2"/>
      <c r="SYL19" s="3"/>
      <c r="SYO19" s="2"/>
      <c r="SYP19" s="3"/>
      <c r="SYS19" s="2"/>
      <c r="SYT19" s="3"/>
      <c r="SYW19" s="2"/>
      <c r="SYX19" s="3"/>
      <c r="SZA19" s="2"/>
      <c r="SZB19" s="3"/>
      <c r="SZE19" s="2"/>
      <c r="SZF19" s="3"/>
      <c r="SZI19" s="2"/>
      <c r="SZJ19" s="3"/>
      <c r="SZM19" s="2"/>
      <c r="SZN19" s="3"/>
      <c r="SZQ19" s="2"/>
      <c r="SZR19" s="3"/>
      <c r="SZU19" s="2"/>
      <c r="SZV19" s="3"/>
      <c r="SZY19" s="2"/>
      <c r="SZZ19" s="3"/>
      <c r="TAC19" s="2"/>
      <c r="TAD19" s="3"/>
      <c r="TAG19" s="2"/>
      <c r="TAH19" s="3"/>
      <c r="TAK19" s="2"/>
      <c r="TAL19" s="3"/>
      <c r="TAO19" s="2"/>
      <c r="TAP19" s="3"/>
      <c r="TAS19" s="2"/>
      <c r="TAT19" s="3"/>
      <c r="TAW19" s="2"/>
      <c r="TAX19" s="3"/>
      <c r="TBA19" s="2"/>
      <c r="TBB19" s="3"/>
      <c r="TBE19" s="2"/>
      <c r="TBF19" s="3"/>
      <c r="TBI19" s="2"/>
      <c r="TBJ19" s="3"/>
      <c r="TBM19" s="2"/>
      <c r="TBN19" s="3"/>
      <c r="TBQ19" s="2"/>
      <c r="TBR19" s="3"/>
      <c r="TBU19" s="2"/>
      <c r="TBV19" s="3"/>
      <c r="TBY19" s="2"/>
      <c r="TBZ19" s="3"/>
      <c r="TCC19" s="2"/>
      <c r="TCD19" s="3"/>
      <c r="TCG19" s="2"/>
      <c r="TCH19" s="3"/>
      <c r="TCK19" s="2"/>
      <c r="TCL19" s="3"/>
      <c r="TCO19" s="2"/>
      <c r="TCP19" s="3"/>
      <c r="TCS19" s="2"/>
      <c r="TCT19" s="3"/>
      <c r="TCW19" s="2"/>
      <c r="TCX19" s="3"/>
      <c r="TDA19" s="2"/>
      <c r="TDB19" s="3"/>
      <c r="TDE19" s="2"/>
      <c r="TDF19" s="3"/>
      <c r="TDI19" s="2"/>
      <c r="TDJ19" s="3"/>
      <c r="TDM19" s="2"/>
      <c r="TDN19" s="3"/>
      <c r="TDQ19" s="2"/>
      <c r="TDR19" s="3"/>
      <c r="TDU19" s="2"/>
      <c r="TDV19" s="3"/>
      <c r="TDY19" s="2"/>
      <c r="TDZ19" s="3"/>
      <c r="TEC19" s="2"/>
      <c r="TED19" s="3"/>
      <c r="TEG19" s="2"/>
      <c r="TEH19" s="3"/>
      <c r="TEK19" s="2"/>
      <c r="TEL19" s="3"/>
      <c r="TEO19" s="2"/>
      <c r="TEP19" s="3"/>
      <c r="TES19" s="2"/>
      <c r="TET19" s="3"/>
      <c r="TEW19" s="2"/>
      <c r="TEX19" s="3"/>
      <c r="TFA19" s="2"/>
      <c r="TFB19" s="3"/>
      <c r="TFE19" s="2"/>
      <c r="TFF19" s="3"/>
      <c r="TFI19" s="2"/>
      <c r="TFJ19" s="3"/>
      <c r="TFM19" s="2"/>
      <c r="TFN19" s="3"/>
      <c r="TFQ19" s="2"/>
      <c r="TFR19" s="3"/>
      <c r="TFU19" s="2"/>
      <c r="TFV19" s="3"/>
      <c r="TFY19" s="2"/>
      <c r="TFZ19" s="3"/>
      <c r="TGC19" s="2"/>
      <c r="TGD19" s="3"/>
      <c r="TGG19" s="2"/>
      <c r="TGH19" s="3"/>
      <c r="TGK19" s="2"/>
      <c r="TGL19" s="3"/>
      <c r="TGO19" s="2"/>
      <c r="TGP19" s="3"/>
      <c r="TGS19" s="2"/>
      <c r="TGT19" s="3"/>
      <c r="TGW19" s="2"/>
      <c r="TGX19" s="3"/>
      <c r="THA19" s="2"/>
      <c r="THB19" s="3"/>
      <c r="THE19" s="2"/>
      <c r="THF19" s="3"/>
      <c r="THI19" s="2"/>
      <c r="THJ19" s="3"/>
      <c r="THM19" s="2"/>
      <c r="THN19" s="3"/>
      <c r="THQ19" s="2"/>
      <c r="THR19" s="3"/>
      <c r="THU19" s="2"/>
      <c r="THV19" s="3"/>
      <c r="THY19" s="2"/>
      <c r="THZ19" s="3"/>
      <c r="TIC19" s="2"/>
      <c r="TID19" s="3"/>
      <c r="TIG19" s="2"/>
      <c r="TIH19" s="3"/>
      <c r="TIK19" s="2"/>
      <c r="TIL19" s="3"/>
      <c r="TIO19" s="2"/>
      <c r="TIP19" s="3"/>
      <c r="TIS19" s="2"/>
      <c r="TIT19" s="3"/>
      <c r="TIW19" s="2"/>
      <c r="TIX19" s="3"/>
      <c r="TJA19" s="2"/>
      <c r="TJB19" s="3"/>
      <c r="TJE19" s="2"/>
      <c r="TJF19" s="3"/>
      <c r="TJI19" s="2"/>
      <c r="TJJ19" s="3"/>
      <c r="TJM19" s="2"/>
      <c r="TJN19" s="3"/>
      <c r="TJQ19" s="2"/>
      <c r="TJR19" s="3"/>
      <c r="TJU19" s="2"/>
      <c r="TJV19" s="3"/>
      <c r="TJY19" s="2"/>
      <c r="TJZ19" s="3"/>
      <c r="TKC19" s="2"/>
      <c r="TKD19" s="3"/>
      <c r="TKG19" s="2"/>
      <c r="TKH19" s="3"/>
      <c r="TKK19" s="2"/>
      <c r="TKL19" s="3"/>
      <c r="TKO19" s="2"/>
      <c r="TKP19" s="3"/>
      <c r="TKS19" s="2"/>
      <c r="TKT19" s="3"/>
      <c r="TKW19" s="2"/>
      <c r="TKX19" s="3"/>
      <c r="TLA19" s="2"/>
      <c r="TLB19" s="3"/>
      <c r="TLE19" s="2"/>
      <c r="TLF19" s="3"/>
      <c r="TLI19" s="2"/>
      <c r="TLJ19" s="3"/>
      <c r="TLM19" s="2"/>
      <c r="TLN19" s="3"/>
      <c r="TLQ19" s="2"/>
      <c r="TLR19" s="3"/>
      <c r="TLU19" s="2"/>
      <c r="TLV19" s="3"/>
      <c r="TLY19" s="2"/>
      <c r="TLZ19" s="3"/>
      <c r="TMC19" s="2"/>
      <c r="TMD19" s="3"/>
      <c r="TMG19" s="2"/>
      <c r="TMH19" s="3"/>
      <c r="TMK19" s="2"/>
      <c r="TML19" s="3"/>
      <c r="TMO19" s="2"/>
      <c r="TMP19" s="3"/>
      <c r="TMS19" s="2"/>
      <c r="TMT19" s="3"/>
      <c r="TMW19" s="2"/>
      <c r="TMX19" s="3"/>
      <c r="TNA19" s="2"/>
      <c r="TNB19" s="3"/>
      <c r="TNE19" s="2"/>
      <c r="TNF19" s="3"/>
      <c r="TNI19" s="2"/>
      <c r="TNJ19" s="3"/>
      <c r="TNM19" s="2"/>
      <c r="TNN19" s="3"/>
      <c r="TNQ19" s="2"/>
      <c r="TNR19" s="3"/>
      <c r="TNU19" s="2"/>
      <c r="TNV19" s="3"/>
      <c r="TNY19" s="2"/>
      <c r="TNZ19" s="3"/>
      <c r="TOC19" s="2"/>
      <c r="TOD19" s="3"/>
      <c r="TOG19" s="2"/>
      <c r="TOH19" s="3"/>
      <c r="TOK19" s="2"/>
      <c r="TOL19" s="3"/>
      <c r="TOO19" s="2"/>
      <c r="TOP19" s="3"/>
      <c r="TOS19" s="2"/>
      <c r="TOT19" s="3"/>
      <c r="TOW19" s="2"/>
      <c r="TOX19" s="3"/>
      <c r="TPA19" s="2"/>
      <c r="TPB19" s="3"/>
      <c r="TPE19" s="2"/>
      <c r="TPF19" s="3"/>
      <c r="TPI19" s="2"/>
      <c r="TPJ19" s="3"/>
      <c r="TPM19" s="2"/>
      <c r="TPN19" s="3"/>
      <c r="TPQ19" s="2"/>
      <c r="TPR19" s="3"/>
      <c r="TPU19" s="2"/>
      <c r="TPV19" s="3"/>
      <c r="TPY19" s="2"/>
      <c r="TPZ19" s="3"/>
      <c r="TQC19" s="2"/>
      <c r="TQD19" s="3"/>
      <c r="TQG19" s="2"/>
      <c r="TQH19" s="3"/>
      <c r="TQK19" s="2"/>
      <c r="TQL19" s="3"/>
      <c r="TQO19" s="2"/>
      <c r="TQP19" s="3"/>
      <c r="TQS19" s="2"/>
      <c r="TQT19" s="3"/>
      <c r="TQW19" s="2"/>
      <c r="TQX19" s="3"/>
      <c r="TRA19" s="2"/>
      <c r="TRB19" s="3"/>
      <c r="TRE19" s="2"/>
      <c r="TRF19" s="3"/>
      <c r="TRI19" s="2"/>
      <c r="TRJ19" s="3"/>
      <c r="TRM19" s="2"/>
      <c r="TRN19" s="3"/>
      <c r="TRQ19" s="2"/>
      <c r="TRR19" s="3"/>
      <c r="TRU19" s="2"/>
      <c r="TRV19" s="3"/>
      <c r="TRY19" s="2"/>
      <c r="TRZ19" s="3"/>
      <c r="TSC19" s="2"/>
      <c r="TSD19" s="3"/>
      <c r="TSG19" s="2"/>
      <c r="TSH19" s="3"/>
      <c r="TSK19" s="2"/>
      <c r="TSL19" s="3"/>
      <c r="TSO19" s="2"/>
      <c r="TSP19" s="3"/>
      <c r="TSS19" s="2"/>
      <c r="TST19" s="3"/>
      <c r="TSW19" s="2"/>
      <c r="TSX19" s="3"/>
      <c r="TTA19" s="2"/>
      <c r="TTB19" s="3"/>
      <c r="TTE19" s="2"/>
      <c r="TTF19" s="3"/>
      <c r="TTI19" s="2"/>
      <c r="TTJ19" s="3"/>
      <c r="TTM19" s="2"/>
      <c r="TTN19" s="3"/>
      <c r="TTQ19" s="2"/>
      <c r="TTR19" s="3"/>
      <c r="TTU19" s="2"/>
      <c r="TTV19" s="3"/>
      <c r="TTY19" s="2"/>
      <c r="TTZ19" s="3"/>
      <c r="TUC19" s="2"/>
      <c r="TUD19" s="3"/>
      <c r="TUG19" s="2"/>
      <c r="TUH19" s="3"/>
      <c r="TUK19" s="2"/>
      <c r="TUL19" s="3"/>
      <c r="TUO19" s="2"/>
      <c r="TUP19" s="3"/>
      <c r="TUS19" s="2"/>
      <c r="TUT19" s="3"/>
      <c r="TUW19" s="2"/>
      <c r="TUX19" s="3"/>
      <c r="TVA19" s="2"/>
      <c r="TVB19" s="3"/>
      <c r="TVE19" s="2"/>
      <c r="TVF19" s="3"/>
      <c r="TVI19" s="2"/>
      <c r="TVJ19" s="3"/>
      <c r="TVM19" s="2"/>
      <c r="TVN19" s="3"/>
      <c r="TVQ19" s="2"/>
      <c r="TVR19" s="3"/>
      <c r="TVU19" s="2"/>
      <c r="TVV19" s="3"/>
      <c r="TVY19" s="2"/>
      <c r="TVZ19" s="3"/>
      <c r="TWC19" s="2"/>
      <c r="TWD19" s="3"/>
      <c r="TWG19" s="2"/>
      <c r="TWH19" s="3"/>
      <c r="TWK19" s="2"/>
      <c r="TWL19" s="3"/>
      <c r="TWO19" s="2"/>
      <c r="TWP19" s="3"/>
      <c r="TWS19" s="2"/>
      <c r="TWT19" s="3"/>
      <c r="TWW19" s="2"/>
      <c r="TWX19" s="3"/>
      <c r="TXA19" s="2"/>
      <c r="TXB19" s="3"/>
      <c r="TXE19" s="2"/>
      <c r="TXF19" s="3"/>
      <c r="TXI19" s="2"/>
      <c r="TXJ19" s="3"/>
      <c r="TXM19" s="2"/>
      <c r="TXN19" s="3"/>
      <c r="TXQ19" s="2"/>
      <c r="TXR19" s="3"/>
      <c r="TXU19" s="2"/>
      <c r="TXV19" s="3"/>
      <c r="TXY19" s="2"/>
      <c r="TXZ19" s="3"/>
      <c r="TYC19" s="2"/>
      <c r="TYD19" s="3"/>
      <c r="TYG19" s="2"/>
      <c r="TYH19" s="3"/>
      <c r="TYK19" s="2"/>
      <c r="TYL19" s="3"/>
      <c r="TYO19" s="2"/>
      <c r="TYP19" s="3"/>
      <c r="TYS19" s="2"/>
      <c r="TYT19" s="3"/>
      <c r="TYW19" s="2"/>
      <c r="TYX19" s="3"/>
      <c r="TZA19" s="2"/>
      <c r="TZB19" s="3"/>
      <c r="TZE19" s="2"/>
      <c r="TZF19" s="3"/>
      <c r="TZI19" s="2"/>
      <c r="TZJ19" s="3"/>
      <c r="TZM19" s="2"/>
      <c r="TZN19" s="3"/>
      <c r="TZQ19" s="2"/>
      <c r="TZR19" s="3"/>
      <c r="TZU19" s="2"/>
      <c r="TZV19" s="3"/>
      <c r="TZY19" s="2"/>
      <c r="TZZ19" s="3"/>
      <c r="UAC19" s="2"/>
      <c r="UAD19" s="3"/>
      <c r="UAG19" s="2"/>
      <c r="UAH19" s="3"/>
      <c r="UAK19" s="2"/>
      <c r="UAL19" s="3"/>
      <c r="UAO19" s="2"/>
      <c r="UAP19" s="3"/>
      <c r="UAS19" s="2"/>
      <c r="UAT19" s="3"/>
      <c r="UAW19" s="2"/>
      <c r="UAX19" s="3"/>
      <c r="UBA19" s="2"/>
      <c r="UBB19" s="3"/>
      <c r="UBE19" s="2"/>
      <c r="UBF19" s="3"/>
      <c r="UBI19" s="2"/>
      <c r="UBJ19" s="3"/>
      <c r="UBM19" s="2"/>
      <c r="UBN19" s="3"/>
      <c r="UBQ19" s="2"/>
      <c r="UBR19" s="3"/>
      <c r="UBU19" s="2"/>
      <c r="UBV19" s="3"/>
      <c r="UBY19" s="2"/>
      <c r="UBZ19" s="3"/>
      <c r="UCC19" s="2"/>
      <c r="UCD19" s="3"/>
      <c r="UCG19" s="2"/>
      <c r="UCH19" s="3"/>
      <c r="UCK19" s="2"/>
      <c r="UCL19" s="3"/>
      <c r="UCO19" s="2"/>
      <c r="UCP19" s="3"/>
      <c r="UCS19" s="2"/>
      <c r="UCT19" s="3"/>
      <c r="UCW19" s="2"/>
      <c r="UCX19" s="3"/>
      <c r="UDA19" s="2"/>
      <c r="UDB19" s="3"/>
      <c r="UDE19" s="2"/>
      <c r="UDF19" s="3"/>
      <c r="UDI19" s="2"/>
      <c r="UDJ19" s="3"/>
      <c r="UDM19" s="2"/>
      <c r="UDN19" s="3"/>
      <c r="UDQ19" s="2"/>
      <c r="UDR19" s="3"/>
      <c r="UDU19" s="2"/>
      <c r="UDV19" s="3"/>
      <c r="UDY19" s="2"/>
      <c r="UDZ19" s="3"/>
      <c r="UEC19" s="2"/>
      <c r="UED19" s="3"/>
      <c r="UEG19" s="2"/>
      <c r="UEH19" s="3"/>
      <c r="UEK19" s="2"/>
      <c r="UEL19" s="3"/>
      <c r="UEO19" s="2"/>
      <c r="UEP19" s="3"/>
      <c r="UES19" s="2"/>
      <c r="UET19" s="3"/>
      <c r="UEW19" s="2"/>
      <c r="UEX19" s="3"/>
      <c r="UFA19" s="2"/>
      <c r="UFB19" s="3"/>
      <c r="UFE19" s="2"/>
      <c r="UFF19" s="3"/>
      <c r="UFI19" s="2"/>
      <c r="UFJ19" s="3"/>
      <c r="UFM19" s="2"/>
      <c r="UFN19" s="3"/>
      <c r="UFQ19" s="2"/>
      <c r="UFR19" s="3"/>
      <c r="UFU19" s="2"/>
      <c r="UFV19" s="3"/>
      <c r="UFY19" s="2"/>
      <c r="UFZ19" s="3"/>
      <c r="UGC19" s="2"/>
      <c r="UGD19" s="3"/>
      <c r="UGG19" s="2"/>
      <c r="UGH19" s="3"/>
      <c r="UGK19" s="2"/>
      <c r="UGL19" s="3"/>
      <c r="UGO19" s="2"/>
      <c r="UGP19" s="3"/>
      <c r="UGS19" s="2"/>
      <c r="UGT19" s="3"/>
      <c r="UGW19" s="2"/>
      <c r="UGX19" s="3"/>
      <c r="UHA19" s="2"/>
      <c r="UHB19" s="3"/>
      <c r="UHE19" s="2"/>
      <c r="UHF19" s="3"/>
      <c r="UHI19" s="2"/>
      <c r="UHJ19" s="3"/>
      <c r="UHM19" s="2"/>
      <c r="UHN19" s="3"/>
      <c r="UHQ19" s="2"/>
      <c r="UHR19" s="3"/>
      <c r="UHU19" s="2"/>
      <c r="UHV19" s="3"/>
      <c r="UHY19" s="2"/>
      <c r="UHZ19" s="3"/>
      <c r="UIC19" s="2"/>
      <c r="UID19" s="3"/>
      <c r="UIG19" s="2"/>
      <c r="UIH19" s="3"/>
      <c r="UIK19" s="2"/>
      <c r="UIL19" s="3"/>
      <c r="UIO19" s="2"/>
      <c r="UIP19" s="3"/>
      <c r="UIS19" s="2"/>
      <c r="UIT19" s="3"/>
      <c r="UIW19" s="2"/>
      <c r="UIX19" s="3"/>
      <c r="UJA19" s="2"/>
      <c r="UJB19" s="3"/>
      <c r="UJE19" s="2"/>
      <c r="UJF19" s="3"/>
      <c r="UJI19" s="2"/>
      <c r="UJJ19" s="3"/>
      <c r="UJM19" s="2"/>
      <c r="UJN19" s="3"/>
      <c r="UJQ19" s="2"/>
      <c r="UJR19" s="3"/>
      <c r="UJU19" s="2"/>
      <c r="UJV19" s="3"/>
      <c r="UJY19" s="2"/>
      <c r="UJZ19" s="3"/>
      <c r="UKC19" s="2"/>
      <c r="UKD19" s="3"/>
      <c r="UKG19" s="2"/>
      <c r="UKH19" s="3"/>
      <c r="UKK19" s="2"/>
      <c r="UKL19" s="3"/>
      <c r="UKO19" s="2"/>
      <c r="UKP19" s="3"/>
      <c r="UKS19" s="2"/>
      <c r="UKT19" s="3"/>
      <c r="UKW19" s="2"/>
      <c r="UKX19" s="3"/>
      <c r="ULA19" s="2"/>
      <c r="ULB19" s="3"/>
      <c r="ULE19" s="2"/>
      <c r="ULF19" s="3"/>
      <c r="ULI19" s="2"/>
      <c r="ULJ19" s="3"/>
      <c r="ULM19" s="2"/>
      <c r="ULN19" s="3"/>
      <c r="ULQ19" s="2"/>
      <c r="ULR19" s="3"/>
      <c r="ULU19" s="2"/>
      <c r="ULV19" s="3"/>
      <c r="ULY19" s="2"/>
      <c r="ULZ19" s="3"/>
      <c r="UMC19" s="2"/>
      <c r="UMD19" s="3"/>
      <c r="UMG19" s="2"/>
      <c r="UMH19" s="3"/>
      <c r="UMK19" s="2"/>
      <c r="UML19" s="3"/>
      <c r="UMO19" s="2"/>
      <c r="UMP19" s="3"/>
      <c r="UMS19" s="2"/>
      <c r="UMT19" s="3"/>
      <c r="UMW19" s="2"/>
      <c r="UMX19" s="3"/>
      <c r="UNA19" s="2"/>
      <c r="UNB19" s="3"/>
      <c r="UNE19" s="2"/>
      <c r="UNF19" s="3"/>
      <c r="UNI19" s="2"/>
      <c r="UNJ19" s="3"/>
      <c r="UNM19" s="2"/>
      <c r="UNN19" s="3"/>
      <c r="UNQ19" s="2"/>
      <c r="UNR19" s="3"/>
      <c r="UNU19" s="2"/>
      <c r="UNV19" s="3"/>
      <c r="UNY19" s="2"/>
      <c r="UNZ19" s="3"/>
      <c r="UOC19" s="2"/>
      <c r="UOD19" s="3"/>
      <c r="UOG19" s="2"/>
      <c r="UOH19" s="3"/>
      <c r="UOK19" s="2"/>
      <c r="UOL19" s="3"/>
      <c r="UOO19" s="2"/>
      <c r="UOP19" s="3"/>
      <c r="UOS19" s="2"/>
      <c r="UOT19" s="3"/>
      <c r="UOW19" s="2"/>
      <c r="UOX19" s="3"/>
      <c r="UPA19" s="2"/>
      <c r="UPB19" s="3"/>
      <c r="UPE19" s="2"/>
      <c r="UPF19" s="3"/>
      <c r="UPI19" s="2"/>
      <c r="UPJ19" s="3"/>
      <c r="UPM19" s="2"/>
      <c r="UPN19" s="3"/>
      <c r="UPQ19" s="2"/>
      <c r="UPR19" s="3"/>
      <c r="UPU19" s="2"/>
      <c r="UPV19" s="3"/>
      <c r="UPY19" s="2"/>
      <c r="UPZ19" s="3"/>
      <c r="UQC19" s="2"/>
      <c r="UQD19" s="3"/>
      <c r="UQG19" s="2"/>
      <c r="UQH19" s="3"/>
      <c r="UQK19" s="2"/>
      <c r="UQL19" s="3"/>
      <c r="UQO19" s="2"/>
      <c r="UQP19" s="3"/>
      <c r="UQS19" s="2"/>
      <c r="UQT19" s="3"/>
      <c r="UQW19" s="2"/>
      <c r="UQX19" s="3"/>
      <c r="URA19" s="2"/>
      <c r="URB19" s="3"/>
      <c r="URE19" s="2"/>
      <c r="URF19" s="3"/>
      <c r="URI19" s="2"/>
      <c r="URJ19" s="3"/>
      <c r="URM19" s="2"/>
      <c r="URN19" s="3"/>
      <c r="URQ19" s="2"/>
      <c r="URR19" s="3"/>
      <c r="URU19" s="2"/>
      <c r="URV19" s="3"/>
      <c r="URY19" s="2"/>
      <c r="URZ19" s="3"/>
      <c r="USC19" s="2"/>
      <c r="USD19" s="3"/>
      <c r="USG19" s="2"/>
      <c r="USH19" s="3"/>
      <c r="USK19" s="2"/>
      <c r="USL19" s="3"/>
      <c r="USO19" s="2"/>
      <c r="USP19" s="3"/>
      <c r="USS19" s="2"/>
      <c r="UST19" s="3"/>
      <c r="USW19" s="2"/>
      <c r="USX19" s="3"/>
      <c r="UTA19" s="2"/>
      <c r="UTB19" s="3"/>
      <c r="UTE19" s="2"/>
      <c r="UTF19" s="3"/>
      <c r="UTI19" s="2"/>
      <c r="UTJ19" s="3"/>
      <c r="UTM19" s="2"/>
      <c r="UTN19" s="3"/>
      <c r="UTQ19" s="2"/>
      <c r="UTR19" s="3"/>
      <c r="UTU19" s="2"/>
      <c r="UTV19" s="3"/>
      <c r="UTY19" s="2"/>
      <c r="UTZ19" s="3"/>
      <c r="UUC19" s="2"/>
      <c r="UUD19" s="3"/>
      <c r="UUG19" s="2"/>
      <c r="UUH19" s="3"/>
      <c r="UUK19" s="2"/>
      <c r="UUL19" s="3"/>
      <c r="UUO19" s="2"/>
      <c r="UUP19" s="3"/>
      <c r="UUS19" s="2"/>
      <c r="UUT19" s="3"/>
      <c r="UUW19" s="2"/>
      <c r="UUX19" s="3"/>
      <c r="UVA19" s="2"/>
      <c r="UVB19" s="3"/>
      <c r="UVE19" s="2"/>
      <c r="UVF19" s="3"/>
      <c r="UVI19" s="2"/>
      <c r="UVJ19" s="3"/>
      <c r="UVM19" s="2"/>
      <c r="UVN19" s="3"/>
      <c r="UVQ19" s="2"/>
      <c r="UVR19" s="3"/>
      <c r="UVU19" s="2"/>
      <c r="UVV19" s="3"/>
      <c r="UVY19" s="2"/>
      <c r="UVZ19" s="3"/>
      <c r="UWC19" s="2"/>
      <c r="UWD19" s="3"/>
      <c r="UWG19" s="2"/>
      <c r="UWH19" s="3"/>
      <c r="UWK19" s="2"/>
      <c r="UWL19" s="3"/>
      <c r="UWO19" s="2"/>
      <c r="UWP19" s="3"/>
      <c r="UWS19" s="2"/>
      <c r="UWT19" s="3"/>
      <c r="UWW19" s="2"/>
      <c r="UWX19" s="3"/>
      <c r="UXA19" s="2"/>
      <c r="UXB19" s="3"/>
      <c r="UXE19" s="2"/>
      <c r="UXF19" s="3"/>
      <c r="UXI19" s="2"/>
      <c r="UXJ19" s="3"/>
      <c r="UXM19" s="2"/>
      <c r="UXN19" s="3"/>
      <c r="UXQ19" s="2"/>
      <c r="UXR19" s="3"/>
      <c r="UXU19" s="2"/>
      <c r="UXV19" s="3"/>
      <c r="UXY19" s="2"/>
      <c r="UXZ19" s="3"/>
      <c r="UYC19" s="2"/>
      <c r="UYD19" s="3"/>
      <c r="UYG19" s="2"/>
      <c r="UYH19" s="3"/>
      <c r="UYK19" s="2"/>
      <c r="UYL19" s="3"/>
      <c r="UYO19" s="2"/>
      <c r="UYP19" s="3"/>
      <c r="UYS19" s="2"/>
      <c r="UYT19" s="3"/>
      <c r="UYW19" s="2"/>
      <c r="UYX19" s="3"/>
      <c r="UZA19" s="2"/>
      <c r="UZB19" s="3"/>
      <c r="UZE19" s="2"/>
      <c r="UZF19" s="3"/>
      <c r="UZI19" s="2"/>
      <c r="UZJ19" s="3"/>
      <c r="UZM19" s="2"/>
      <c r="UZN19" s="3"/>
      <c r="UZQ19" s="2"/>
      <c r="UZR19" s="3"/>
      <c r="UZU19" s="2"/>
      <c r="UZV19" s="3"/>
      <c r="UZY19" s="2"/>
      <c r="UZZ19" s="3"/>
      <c r="VAC19" s="2"/>
      <c r="VAD19" s="3"/>
      <c r="VAG19" s="2"/>
      <c r="VAH19" s="3"/>
      <c r="VAK19" s="2"/>
      <c r="VAL19" s="3"/>
      <c r="VAO19" s="2"/>
      <c r="VAP19" s="3"/>
      <c r="VAS19" s="2"/>
      <c r="VAT19" s="3"/>
      <c r="VAW19" s="2"/>
      <c r="VAX19" s="3"/>
      <c r="VBA19" s="2"/>
      <c r="VBB19" s="3"/>
      <c r="VBE19" s="2"/>
      <c r="VBF19" s="3"/>
      <c r="VBI19" s="2"/>
      <c r="VBJ19" s="3"/>
      <c r="VBM19" s="2"/>
      <c r="VBN19" s="3"/>
      <c r="VBQ19" s="2"/>
      <c r="VBR19" s="3"/>
      <c r="VBU19" s="2"/>
      <c r="VBV19" s="3"/>
      <c r="VBY19" s="2"/>
      <c r="VBZ19" s="3"/>
      <c r="VCC19" s="2"/>
      <c r="VCD19" s="3"/>
      <c r="VCG19" s="2"/>
      <c r="VCH19" s="3"/>
      <c r="VCK19" s="2"/>
      <c r="VCL19" s="3"/>
      <c r="VCO19" s="2"/>
      <c r="VCP19" s="3"/>
      <c r="VCS19" s="2"/>
      <c r="VCT19" s="3"/>
      <c r="VCW19" s="2"/>
      <c r="VCX19" s="3"/>
      <c r="VDA19" s="2"/>
      <c r="VDB19" s="3"/>
      <c r="VDE19" s="2"/>
      <c r="VDF19" s="3"/>
      <c r="VDI19" s="2"/>
      <c r="VDJ19" s="3"/>
      <c r="VDM19" s="2"/>
      <c r="VDN19" s="3"/>
      <c r="VDQ19" s="2"/>
      <c r="VDR19" s="3"/>
      <c r="VDU19" s="2"/>
      <c r="VDV19" s="3"/>
      <c r="VDY19" s="2"/>
      <c r="VDZ19" s="3"/>
      <c r="VEC19" s="2"/>
      <c r="VED19" s="3"/>
      <c r="VEG19" s="2"/>
      <c r="VEH19" s="3"/>
      <c r="VEK19" s="2"/>
      <c r="VEL19" s="3"/>
      <c r="VEO19" s="2"/>
      <c r="VEP19" s="3"/>
      <c r="VES19" s="2"/>
      <c r="VET19" s="3"/>
      <c r="VEW19" s="2"/>
      <c r="VEX19" s="3"/>
      <c r="VFA19" s="2"/>
      <c r="VFB19" s="3"/>
      <c r="VFE19" s="2"/>
      <c r="VFF19" s="3"/>
      <c r="VFI19" s="2"/>
      <c r="VFJ19" s="3"/>
      <c r="VFM19" s="2"/>
      <c r="VFN19" s="3"/>
      <c r="VFQ19" s="2"/>
      <c r="VFR19" s="3"/>
      <c r="VFU19" s="2"/>
      <c r="VFV19" s="3"/>
      <c r="VFY19" s="2"/>
      <c r="VFZ19" s="3"/>
      <c r="VGC19" s="2"/>
      <c r="VGD19" s="3"/>
      <c r="VGG19" s="2"/>
      <c r="VGH19" s="3"/>
      <c r="VGK19" s="2"/>
      <c r="VGL19" s="3"/>
      <c r="VGO19" s="2"/>
      <c r="VGP19" s="3"/>
      <c r="VGS19" s="2"/>
      <c r="VGT19" s="3"/>
      <c r="VGW19" s="2"/>
      <c r="VGX19" s="3"/>
      <c r="VHA19" s="2"/>
      <c r="VHB19" s="3"/>
      <c r="VHE19" s="2"/>
      <c r="VHF19" s="3"/>
      <c r="VHI19" s="2"/>
      <c r="VHJ19" s="3"/>
      <c r="VHM19" s="2"/>
      <c r="VHN19" s="3"/>
      <c r="VHQ19" s="2"/>
      <c r="VHR19" s="3"/>
      <c r="VHU19" s="2"/>
      <c r="VHV19" s="3"/>
      <c r="VHY19" s="2"/>
      <c r="VHZ19" s="3"/>
      <c r="VIC19" s="2"/>
      <c r="VID19" s="3"/>
      <c r="VIG19" s="2"/>
      <c r="VIH19" s="3"/>
      <c r="VIK19" s="2"/>
      <c r="VIL19" s="3"/>
      <c r="VIO19" s="2"/>
      <c r="VIP19" s="3"/>
      <c r="VIS19" s="2"/>
      <c r="VIT19" s="3"/>
      <c r="VIW19" s="2"/>
      <c r="VIX19" s="3"/>
      <c r="VJA19" s="2"/>
      <c r="VJB19" s="3"/>
      <c r="VJE19" s="2"/>
      <c r="VJF19" s="3"/>
      <c r="VJI19" s="2"/>
      <c r="VJJ19" s="3"/>
      <c r="VJM19" s="2"/>
      <c r="VJN19" s="3"/>
      <c r="VJQ19" s="2"/>
      <c r="VJR19" s="3"/>
      <c r="VJU19" s="2"/>
      <c r="VJV19" s="3"/>
      <c r="VJY19" s="2"/>
      <c r="VJZ19" s="3"/>
      <c r="VKC19" s="2"/>
      <c r="VKD19" s="3"/>
      <c r="VKG19" s="2"/>
      <c r="VKH19" s="3"/>
      <c r="VKK19" s="2"/>
      <c r="VKL19" s="3"/>
      <c r="VKO19" s="2"/>
      <c r="VKP19" s="3"/>
      <c r="VKS19" s="2"/>
      <c r="VKT19" s="3"/>
      <c r="VKW19" s="2"/>
      <c r="VKX19" s="3"/>
      <c r="VLA19" s="2"/>
      <c r="VLB19" s="3"/>
      <c r="VLE19" s="2"/>
      <c r="VLF19" s="3"/>
      <c r="VLI19" s="2"/>
      <c r="VLJ19" s="3"/>
      <c r="VLM19" s="2"/>
      <c r="VLN19" s="3"/>
      <c r="VLQ19" s="2"/>
      <c r="VLR19" s="3"/>
      <c r="VLU19" s="2"/>
      <c r="VLV19" s="3"/>
      <c r="VLY19" s="2"/>
      <c r="VLZ19" s="3"/>
      <c r="VMC19" s="2"/>
      <c r="VMD19" s="3"/>
      <c r="VMG19" s="2"/>
      <c r="VMH19" s="3"/>
      <c r="VMK19" s="2"/>
      <c r="VML19" s="3"/>
      <c r="VMO19" s="2"/>
      <c r="VMP19" s="3"/>
      <c r="VMS19" s="2"/>
      <c r="VMT19" s="3"/>
      <c r="VMW19" s="2"/>
      <c r="VMX19" s="3"/>
      <c r="VNA19" s="2"/>
      <c r="VNB19" s="3"/>
      <c r="VNE19" s="2"/>
      <c r="VNF19" s="3"/>
      <c r="VNI19" s="2"/>
      <c r="VNJ19" s="3"/>
      <c r="VNM19" s="2"/>
      <c r="VNN19" s="3"/>
      <c r="VNQ19" s="2"/>
      <c r="VNR19" s="3"/>
      <c r="VNU19" s="2"/>
      <c r="VNV19" s="3"/>
      <c r="VNY19" s="2"/>
      <c r="VNZ19" s="3"/>
      <c r="VOC19" s="2"/>
      <c r="VOD19" s="3"/>
      <c r="VOG19" s="2"/>
      <c r="VOH19" s="3"/>
      <c r="VOK19" s="2"/>
      <c r="VOL19" s="3"/>
      <c r="VOO19" s="2"/>
      <c r="VOP19" s="3"/>
      <c r="VOS19" s="2"/>
      <c r="VOT19" s="3"/>
      <c r="VOW19" s="2"/>
      <c r="VOX19" s="3"/>
      <c r="VPA19" s="2"/>
      <c r="VPB19" s="3"/>
      <c r="VPE19" s="2"/>
      <c r="VPF19" s="3"/>
      <c r="VPI19" s="2"/>
      <c r="VPJ19" s="3"/>
      <c r="VPM19" s="2"/>
      <c r="VPN19" s="3"/>
      <c r="VPQ19" s="2"/>
      <c r="VPR19" s="3"/>
      <c r="VPU19" s="2"/>
      <c r="VPV19" s="3"/>
      <c r="VPY19" s="2"/>
      <c r="VPZ19" s="3"/>
      <c r="VQC19" s="2"/>
      <c r="VQD19" s="3"/>
      <c r="VQG19" s="2"/>
      <c r="VQH19" s="3"/>
      <c r="VQK19" s="2"/>
      <c r="VQL19" s="3"/>
      <c r="VQO19" s="2"/>
      <c r="VQP19" s="3"/>
      <c r="VQS19" s="2"/>
      <c r="VQT19" s="3"/>
      <c r="VQW19" s="2"/>
      <c r="VQX19" s="3"/>
      <c r="VRA19" s="2"/>
      <c r="VRB19" s="3"/>
      <c r="VRE19" s="2"/>
      <c r="VRF19" s="3"/>
      <c r="VRI19" s="2"/>
      <c r="VRJ19" s="3"/>
      <c r="VRM19" s="2"/>
      <c r="VRN19" s="3"/>
      <c r="VRQ19" s="2"/>
      <c r="VRR19" s="3"/>
      <c r="VRU19" s="2"/>
      <c r="VRV19" s="3"/>
      <c r="VRY19" s="2"/>
      <c r="VRZ19" s="3"/>
      <c r="VSC19" s="2"/>
      <c r="VSD19" s="3"/>
      <c r="VSG19" s="2"/>
      <c r="VSH19" s="3"/>
      <c r="VSK19" s="2"/>
      <c r="VSL19" s="3"/>
      <c r="VSO19" s="2"/>
      <c r="VSP19" s="3"/>
      <c r="VSS19" s="2"/>
      <c r="VST19" s="3"/>
      <c r="VSW19" s="2"/>
      <c r="VSX19" s="3"/>
      <c r="VTA19" s="2"/>
      <c r="VTB19" s="3"/>
      <c r="VTE19" s="2"/>
      <c r="VTF19" s="3"/>
      <c r="VTI19" s="2"/>
      <c r="VTJ19" s="3"/>
      <c r="VTM19" s="2"/>
      <c r="VTN19" s="3"/>
      <c r="VTQ19" s="2"/>
      <c r="VTR19" s="3"/>
      <c r="VTU19" s="2"/>
      <c r="VTV19" s="3"/>
      <c r="VTY19" s="2"/>
      <c r="VTZ19" s="3"/>
      <c r="VUC19" s="2"/>
      <c r="VUD19" s="3"/>
      <c r="VUG19" s="2"/>
      <c r="VUH19" s="3"/>
      <c r="VUK19" s="2"/>
      <c r="VUL19" s="3"/>
      <c r="VUO19" s="2"/>
      <c r="VUP19" s="3"/>
      <c r="VUS19" s="2"/>
      <c r="VUT19" s="3"/>
      <c r="VUW19" s="2"/>
      <c r="VUX19" s="3"/>
      <c r="VVA19" s="2"/>
      <c r="VVB19" s="3"/>
      <c r="VVE19" s="2"/>
      <c r="VVF19" s="3"/>
      <c r="VVI19" s="2"/>
      <c r="VVJ19" s="3"/>
      <c r="VVM19" s="2"/>
      <c r="VVN19" s="3"/>
      <c r="VVQ19" s="2"/>
      <c r="VVR19" s="3"/>
      <c r="VVU19" s="2"/>
      <c r="VVV19" s="3"/>
      <c r="VVY19" s="2"/>
      <c r="VVZ19" s="3"/>
      <c r="VWC19" s="2"/>
      <c r="VWD19" s="3"/>
      <c r="VWG19" s="2"/>
      <c r="VWH19" s="3"/>
      <c r="VWK19" s="2"/>
      <c r="VWL19" s="3"/>
      <c r="VWO19" s="2"/>
      <c r="VWP19" s="3"/>
      <c r="VWS19" s="2"/>
      <c r="VWT19" s="3"/>
      <c r="VWW19" s="2"/>
      <c r="VWX19" s="3"/>
      <c r="VXA19" s="2"/>
      <c r="VXB19" s="3"/>
      <c r="VXE19" s="2"/>
      <c r="VXF19" s="3"/>
      <c r="VXI19" s="2"/>
      <c r="VXJ19" s="3"/>
      <c r="VXM19" s="2"/>
      <c r="VXN19" s="3"/>
      <c r="VXQ19" s="2"/>
      <c r="VXR19" s="3"/>
      <c r="VXU19" s="2"/>
      <c r="VXV19" s="3"/>
      <c r="VXY19" s="2"/>
      <c r="VXZ19" s="3"/>
      <c r="VYC19" s="2"/>
      <c r="VYD19" s="3"/>
      <c r="VYG19" s="2"/>
      <c r="VYH19" s="3"/>
      <c r="VYK19" s="2"/>
      <c r="VYL19" s="3"/>
      <c r="VYO19" s="2"/>
      <c r="VYP19" s="3"/>
      <c r="VYS19" s="2"/>
      <c r="VYT19" s="3"/>
      <c r="VYW19" s="2"/>
      <c r="VYX19" s="3"/>
      <c r="VZA19" s="2"/>
      <c r="VZB19" s="3"/>
      <c r="VZE19" s="2"/>
      <c r="VZF19" s="3"/>
      <c r="VZI19" s="2"/>
      <c r="VZJ19" s="3"/>
      <c r="VZM19" s="2"/>
      <c r="VZN19" s="3"/>
      <c r="VZQ19" s="2"/>
      <c r="VZR19" s="3"/>
      <c r="VZU19" s="2"/>
      <c r="VZV19" s="3"/>
      <c r="VZY19" s="2"/>
      <c r="VZZ19" s="3"/>
      <c r="WAC19" s="2"/>
      <c r="WAD19" s="3"/>
      <c r="WAG19" s="2"/>
      <c r="WAH19" s="3"/>
      <c r="WAK19" s="2"/>
      <c r="WAL19" s="3"/>
      <c r="WAO19" s="2"/>
      <c r="WAP19" s="3"/>
      <c r="WAS19" s="2"/>
      <c r="WAT19" s="3"/>
      <c r="WAW19" s="2"/>
      <c r="WAX19" s="3"/>
      <c r="WBA19" s="2"/>
      <c r="WBB19" s="3"/>
      <c r="WBE19" s="2"/>
      <c r="WBF19" s="3"/>
      <c r="WBI19" s="2"/>
      <c r="WBJ19" s="3"/>
      <c r="WBM19" s="2"/>
      <c r="WBN19" s="3"/>
      <c r="WBQ19" s="2"/>
      <c r="WBR19" s="3"/>
      <c r="WBU19" s="2"/>
      <c r="WBV19" s="3"/>
      <c r="WBY19" s="2"/>
      <c r="WBZ19" s="3"/>
      <c r="WCC19" s="2"/>
      <c r="WCD19" s="3"/>
      <c r="WCG19" s="2"/>
      <c r="WCH19" s="3"/>
      <c r="WCK19" s="2"/>
      <c r="WCL19" s="3"/>
      <c r="WCO19" s="2"/>
      <c r="WCP19" s="3"/>
      <c r="WCS19" s="2"/>
      <c r="WCT19" s="3"/>
      <c r="WCW19" s="2"/>
      <c r="WCX19" s="3"/>
      <c r="WDA19" s="2"/>
      <c r="WDB19" s="3"/>
      <c r="WDE19" s="2"/>
      <c r="WDF19" s="3"/>
      <c r="WDI19" s="2"/>
      <c r="WDJ19" s="3"/>
      <c r="WDM19" s="2"/>
      <c r="WDN19" s="3"/>
      <c r="WDQ19" s="2"/>
      <c r="WDR19" s="3"/>
      <c r="WDU19" s="2"/>
      <c r="WDV19" s="3"/>
      <c r="WDY19" s="2"/>
      <c r="WDZ19" s="3"/>
      <c r="WEC19" s="2"/>
      <c r="WED19" s="3"/>
      <c r="WEG19" s="2"/>
      <c r="WEH19" s="3"/>
      <c r="WEK19" s="2"/>
      <c r="WEL19" s="3"/>
      <c r="WEO19" s="2"/>
      <c r="WEP19" s="3"/>
      <c r="WES19" s="2"/>
      <c r="WET19" s="3"/>
      <c r="WEW19" s="2"/>
      <c r="WEX19" s="3"/>
      <c r="WFA19" s="2"/>
      <c r="WFB19" s="3"/>
      <c r="WFE19" s="2"/>
      <c r="WFF19" s="3"/>
      <c r="WFI19" s="2"/>
      <c r="WFJ19" s="3"/>
      <c r="WFM19" s="2"/>
      <c r="WFN19" s="3"/>
      <c r="WFQ19" s="2"/>
      <c r="WFR19" s="3"/>
      <c r="WFU19" s="2"/>
      <c r="WFV19" s="3"/>
      <c r="WFY19" s="2"/>
      <c r="WFZ19" s="3"/>
      <c r="WGC19" s="2"/>
      <c r="WGD19" s="3"/>
      <c r="WGG19" s="2"/>
      <c r="WGH19" s="3"/>
      <c r="WGK19" s="2"/>
      <c r="WGL19" s="3"/>
      <c r="WGO19" s="2"/>
      <c r="WGP19" s="3"/>
      <c r="WGS19" s="2"/>
      <c r="WGT19" s="3"/>
      <c r="WGW19" s="2"/>
      <c r="WGX19" s="3"/>
      <c r="WHA19" s="2"/>
      <c r="WHB19" s="3"/>
      <c r="WHE19" s="2"/>
      <c r="WHF19" s="3"/>
      <c r="WHI19" s="2"/>
      <c r="WHJ19" s="3"/>
      <c r="WHM19" s="2"/>
      <c r="WHN19" s="3"/>
      <c r="WHQ19" s="2"/>
      <c r="WHR19" s="3"/>
      <c r="WHU19" s="2"/>
      <c r="WHV19" s="3"/>
      <c r="WHY19" s="2"/>
      <c r="WHZ19" s="3"/>
      <c r="WIC19" s="2"/>
      <c r="WID19" s="3"/>
      <c r="WIG19" s="2"/>
      <c r="WIH19" s="3"/>
      <c r="WIK19" s="2"/>
      <c r="WIL19" s="3"/>
      <c r="WIO19" s="2"/>
      <c r="WIP19" s="3"/>
      <c r="WIS19" s="2"/>
      <c r="WIT19" s="3"/>
      <c r="WIW19" s="2"/>
      <c r="WIX19" s="3"/>
      <c r="WJA19" s="2"/>
      <c r="WJB19" s="3"/>
      <c r="WJE19" s="2"/>
      <c r="WJF19" s="3"/>
      <c r="WJI19" s="2"/>
      <c r="WJJ19" s="3"/>
      <c r="WJM19" s="2"/>
      <c r="WJN19" s="3"/>
      <c r="WJQ19" s="2"/>
      <c r="WJR19" s="3"/>
      <c r="WJU19" s="2"/>
      <c r="WJV19" s="3"/>
      <c r="WJY19" s="2"/>
      <c r="WJZ19" s="3"/>
      <c r="WKC19" s="2"/>
      <c r="WKD19" s="3"/>
      <c r="WKG19" s="2"/>
      <c r="WKH19" s="3"/>
      <c r="WKK19" s="2"/>
      <c r="WKL19" s="3"/>
      <c r="WKO19" s="2"/>
      <c r="WKP19" s="3"/>
      <c r="WKS19" s="2"/>
      <c r="WKT19" s="3"/>
      <c r="WKW19" s="2"/>
      <c r="WKX19" s="3"/>
      <c r="WLA19" s="2"/>
      <c r="WLB19" s="3"/>
      <c r="WLE19" s="2"/>
      <c r="WLF19" s="3"/>
      <c r="WLI19" s="2"/>
      <c r="WLJ19" s="3"/>
      <c r="WLM19" s="2"/>
      <c r="WLN19" s="3"/>
      <c r="WLQ19" s="2"/>
      <c r="WLR19" s="3"/>
      <c r="WLU19" s="2"/>
      <c r="WLV19" s="3"/>
      <c r="WLY19" s="2"/>
      <c r="WLZ19" s="3"/>
      <c r="WMC19" s="2"/>
      <c r="WMD19" s="3"/>
      <c r="WMG19" s="2"/>
      <c r="WMH19" s="3"/>
      <c r="WMK19" s="2"/>
      <c r="WML19" s="3"/>
      <c r="WMO19" s="2"/>
      <c r="WMP19" s="3"/>
      <c r="WMS19" s="2"/>
      <c r="WMT19" s="3"/>
      <c r="WMW19" s="2"/>
      <c r="WMX19" s="3"/>
      <c r="WNA19" s="2"/>
      <c r="WNB19" s="3"/>
      <c r="WNE19" s="2"/>
      <c r="WNF19" s="3"/>
      <c r="WNI19" s="2"/>
      <c r="WNJ19" s="3"/>
      <c r="WNM19" s="2"/>
      <c r="WNN19" s="3"/>
      <c r="WNQ19" s="2"/>
      <c r="WNR19" s="3"/>
      <c r="WNU19" s="2"/>
      <c r="WNV19" s="3"/>
      <c r="WNY19" s="2"/>
      <c r="WNZ19" s="3"/>
      <c r="WOC19" s="2"/>
      <c r="WOD19" s="3"/>
      <c r="WOG19" s="2"/>
      <c r="WOH19" s="3"/>
      <c r="WOK19" s="2"/>
      <c r="WOL19" s="3"/>
      <c r="WOO19" s="2"/>
      <c r="WOP19" s="3"/>
      <c r="WOS19" s="2"/>
      <c r="WOT19" s="3"/>
      <c r="WOW19" s="2"/>
      <c r="WOX19" s="3"/>
      <c r="WPA19" s="2"/>
      <c r="WPB19" s="3"/>
      <c r="WPE19" s="2"/>
      <c r="WPF19" s="3"/>
      <c r="WPI19" s="2"/>
      <c r="WPJ19" s="3"/>
      <c r="WPM19" s="2"/>
      <c r="WPN19" s="3"/>
      <c r="WPQ19" s="2"/>
      <c r="WPR19" s="3"/>
      <c r="WPU19" s="2"/>
      <c r="WPV19" s="3"/>
      <c r="WPY19" s="2"/>
      <c r="WPZ19" s="3"/>
      <c r="WQC19" s="2"/>
      <c r="WQD19" s="3"/>
      <c r="WQG19" s="2"/>
      <c r="WQH19" s="3"/>
      <c r="WQK19" s="2"/>
      <c r="WQL19" s="3"/>
      <c r="WQO19" s="2"/>
      <c r="WQP19" s="3"/>
      <c r="WQS19" s="2"/>
      <c r="WQT19" s="3"/>
      <c r="WQW19" s="2"/>
      <c r="WQX19" s="3"/>
      <c r="WRA19" s="2"/>
      <c r="WRB19" s="3"/>
      <c r="WRE19" s="2"/>
      <c r="WRF19" s="3"/>
      <c r="WRI19" s="2"/>
      <c r="WRJ19" s="3"/>
      <c r="WRM19" s="2"/>
      <c r="WRN19" s="3"/>
      <c r="WRQ19" s="2"/>
      <c r="WRR19" s="3"/>
      <c r="WRU19" s="2"/>
      <c r="WRV19" s="3"/>
      <c r="WRY19" s="2"/>
      <c r="WRZ19" s="3"/>
      <c r="WSC19" s="2"/>
      <c r="WSD19" s="3"/>
      <c r="WSG19" s="2"/>
      <c r="WSH19" s="3"/>
      <c r="WSK19" s="2"/>
      <c r="WSL19" s="3"/>
      <c r="WSO19" s="2"/>
      <c r="WSP19" s="3"/>
      <c r="WSS19" s="2"/>
      <c r="WST19" s="3"/>
      <c r="WSW19" s="2"/>
      <c r="WSX19" s="3"/>
      <c r="WTA19" s="2"/>
      <c r="WTB19" s="3"/>
      <c r="WTE19" s="2"/>
      <c r="WTF19" s="3"/>
      <c r="WTI19" s="2"/>
      <c r="WTJ19" s="3"/>
      <c r="WTM19" s="2"/>
      <c r="WTN19" s="3"/>
      <c r="WTQ19" s="2"/>
      <c r="WTR19" s="3"/>
      <c r="WTU19" s="2"/>
      <c r="WTV19" s="3"/>
      <c r="WTY19" s="2"/>
      <c r="WTZ19" s="3"/>
      <c r="WUC19" s="2"/>
      <c r="WUD19" s="3"/>
      <c r="WUG19" s="2"/>
      <c r="WUH19" s="3"/>
      <c r="WUK19" s="2"/>
      <c r="WUL19" s="3"/>
      <c r="WUO19" s="2"/>
      <c r="WUP19" s="3"/>
      <c r="WUS19" s="2"/>
      <c r="WUT19" s="3"/>
      <c r="WUW19" s="2"/>
      <c r="WUX19" s="3"/>
      <c r="WVA19" s="2"/>
      <c r="WVB19" s="3"/>
      <c r="WVE19" s="2"/>
      <c r="WVF19" s="3"/>
      <c r="WVI19" s="2"/>
      <c r="WVJ19" s="3"/>
      <c r="WVM19" s="2"/>
      <c r="WVN19" s="3"/>
      <c r="WVQ19" s="2"/>
      <c r="WVR19" s="3"/>
      <c r="WVU19" s="2"/>
      <c r="WVV19" s="3"/>
      <c r="WVY19" s="2"/>
      <c r="WVZ19" s="3"/>
      <c r="WWC19" s="2"/>
      <c r="WWD19" s="3"/>
      <c r="WWG19" s="2"/>
      <c r="WWH19" s="3"/>
      <c r="WWK19" s="2"/>
      <c r="WWL19" s="3"/>
      <c r="WWO19" s="2"/>
      <c r="WWP19" s="3"/>
      <c r="WWS19" s="2"/>
      <c r="WWT19" s="3"/>
      <c r="WWW19" s="2"/>
      <c r="WWX19" s="3"/>
      <c r="WXA19" s="2"/>
      <c r="WXB19" s="3"/>
      <c r="WXE19" s="2"/>
      <c r="WXF19" s="3"/>
      <c r="WXI19" s="2"/>
      <c r="WXJ19" s="3"/>
      <c r="WXM19" s="2"/>
      <c r="WXN19" s="3"/>
      <c r="WXQ19" s="2"/>
      <c r="WXR19" s="3"/>
      <c r="WXU19" s="2"/>
      <c r="WXV19" s="3"/>
      <c r="WXY19" s="2"/>
      <c r="WXZ19" s="3"/>
      <c r="WYC19" s="2"/>
      <c r="WYD19" s="3"/>
      <c r="WYG19" s="2"/>
      <c r="WYH19" s="3"/>
      <c r="WYK19" s="2"/>
      <c r="WYL19" s="3"/>
      <c r="WYO19" s="2"/>
      <c r="WYP19" s="3"/>
      <c r="WYS19" s="2"/>
      <c r="WYT19" s="3"/>
      <c r="WYW19" s="2"/>
      <c r="WYX19" s="3"/>
      <c r="WZA19" s="2"/>
      <c r="WZB19" s="3"/>
      <c r="WZE19" s="2"/>
      <c r="WZF19" s="3"/>
      <c r="WZI19" s="2"/>
      <c r="WZJ19" s="3"/>
      <c r="WZM19" s="2"/>
      <c r="WZN19" s="3"/>
      <c r="WZQ19" s="2"/>
      <c r="WZR19" s="3"/>
      <c r="WZU19" s="2"/>
      <c r="WZV19" s="3"/>
      <c r="WZY19" s="2"/>
      <c r="WZZ19" s="3"/>
      <c r="XAC19" s="2"/>
      <c r="XAD19" s="3"/>
      <c r="XAG19" s="2"/>
      <c r="XAH19" s="3"/>
      <c r="XAK19" s="2"/>
      <c r="XAL19" s="3"/>
      <c r="XAO19" s="2"/>
      <c r="XAP19" s="3"/>
      <c r="XAS19" s="2"/>
      <c r="XAT19" s="3"/>
      <c r="XAW19" s="2"/>
      <c r="XAX19" s="3"/>
      <c r="XBA19" s="2"/>
      <c r="XBB19" s="3"/>
      <c r="XBE19" s="2"/>
      <c r="XBF19" s="3"/>
      <c r="XBI19" s="2"/>
      <c r="XBJ19" s="3"/>
      <c r="XBM19" s="2"/>
      <c r="XBN19" s="3"/>
      <c r="XBQ19" s="2"/>
      <c r="XBR19" s="3"/>
      <c r="XBU19" s="2"/>
      <c r="XBV19" s="3"/>
      <c r="XBY19" s="2"/>
      <c r="XBZ19" s="3"/>
      <c r="XCC19" s="2"/>
      <c r="XCD19" s="3"/>
      <c r="XCG19" s="2"/>
      <c r="XCH19" s="3"/>
      <c r="XCK19" s="2"/>
      <c r="XCL19" s="3"/>
      <c r="XCO19" s="2"/>
      <c r="XCP19" s="3"/>
      <c r="XCS19" s="2"/>
      <c r="XCT19" s="3"/>
      <c r="XCW19" s="2"/>
      <c r="XCX19" s="3"/>
      <c r="XDA19" s="2"/>
      <c r="XDB19" s="3"/>
      <c r="XDE19" s="2"/>
      <c r="XDF19" s="3"/>
      <c r="XDI19" s="2"/>
      <c r="XDJ19" s="3"/>
      <c r="XDM19" s="2"/>
      <c r="XDN19" s="3"/>
      <c r="XDQ19" s="2"/>
      <c r="XDR19" s="3"/>
      <c r="XDU19" s="2"/>
      <c r="XDV19" s="3"/>
      <c r="XDY19" s="2"/>
      <c r="XDZ19" s="3"/>
      <c r="XEC19" s="2"/>
      <c r="XED19" s="3"/>
      <c r="XEG19" s="2"/>
      <c r="XEH19" s="3"/>
      <c r="XEK19" s="2"/>
      <c r="XEL19" s="3"/>
      <c r="XEO19" s="2"/>
      <c r="XEP19" s="3"/>
    </row>
    <row r="20" spans="1:1022 1025:2046 2049:3070 3073:4094 4097:5118 5121:6142 6145:7166 7169:8190 8193:9214 9217:10238 10241:11262 11265:12286 12289:13310 13313:14334 14337:15358 15361:16370" ht="19.899999999999999" customHeight="1">
      <c r="A20" s="7"/>
      <c r="B20" s="232">
        <v>7</v>
      </c>
      <c r="C20" s="88" t="s">
        <v>138</v>
      </c>
      <c r="D20" s="90" t="s">
        <v>139</v>
      </c>
      <c r="E20" s="90" t="s">
        <v>140</v>
      </c>
      <c r="F20" s="93">
        <v>166</v>
      </c>
      <c r="G20" s="93"/>
      <c r="H20" s="93">
        <v>165</v>
      </c>
      <c r="I20" s="93">
        <v>165</v>
      </c>
      <c r="J20" s="93"/>
      <c r="K20" s="235"/>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row>
    <row r="21" spans="1:1022 1025:2046 2049:3070 3073:4094 4097:5118 5121:6142 6145:7166 7169:8190 8193:9214 9217:10238 10241:11262 11265:12286 12289:13310 13313:14334 14337:15358 15361:16370" ht="19.899999999999999" customHeight="1">
      <c r="A21" s="7"/>
      <c r="B21" s="230">
        <v>8</v>
      </c>
      <c r="C21" s="89" t="s">
        <v>141</v>
      </c>
      <c r="D21" s="91" t="s">
        <v>142</v>
      </c>
      <c r="E21" s="91" t="s">
        <v>143</v>
      </c>
      <c r="F21" s="92"/>
      <c r="G21" s="92"/>
      <c r="H21" s="92"/>
      <c r="I21" s="28"/>
      <c r="J21" s="28">
        <v>784</v>
      </c>
      <c r="K21" s="234"/>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row>
    <row r="22" spans="1:1022 1025:2046 2049:3070 3073:4094 4097:5118 5121:6142 6145:7166 7169:8190 8193:9214 9217:10238 10241:11262 11265:12286 12289:13310 13313:14334 14337:15358 15361:16370" ht="19.899999999999999" customHeight="1">
      <c r="A22" s="7"/>
      <c r="B22" s="232">
        <v>9</v>
      </c>
      <c r="C22" s="88" t="s">
        <v>144</v>
      </c>
      <c r="D22" s="90" t="s">
        <v>145</v>
      </c>
      <c r="E22" s="90" t="s">
        <v>231</v>
      </c>
      <c r="F22" s="93">
        <v>1492</v>
      </c>
      <c r="G22" s="93">
        <v>1390</v>
      </c>
      <c r="H22" s="93">
        <v>1196</v>
      </c>
      <c r="I22" s="93">
        <v>787</v>
      </c>
      <c r="J22" s="30"/>
      <c r="K22" s="233"/>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row>
    <row r="23" spans="1:1022 1025:2046 2049:3070 3073:4094 4097:5118 5121:6142 6145:7166 7169:8190 8193:9214 9217:10238 10241:11262 11265:12286 12289:13310 13313:14334 14337:15358 15361:16370" ht="19.899999999999999" customHeight="1">
      <c r="A23" s="7"/>
      <c r="B23" s="230">
        <v>10</v>
      </c>
      <c r="C23" s="89" t="s">
        <v>146</v>
      </c>
      <c r="D23" s="91" t="s">
        <v>147</v>
      </c>
      <c r="E23" s="91" t="s">
        <v>134</v>
      </c>
      <c r="F23" s="92" t="s">
        <v>558</v>
      </c>
      <c r="G23" s="92"/>
      <c r="H23" s="92">
        <v>1920</v>
      </c>
      <c r="I23" s="28">
        <v>1250</v>
      </c>
      <c r="J23" s="28"/>
      <c r="K23" s="234"/>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row>
    <row r="24" spans="1:1022 1025:2046 2049:3070 3073:4094 4097:5118 5121:6142 6145:7166 7169:8190 8193:9214 9217:10238 10241:11262 11265:12286 12289:13310 13313:14334 14337:15358 15361:16370" ht="19.899999999999999" customHeight="1">
      <c r="A24" s="7"/>
      <c r="B24" s="232">
        <v>11</v>
      </c>
      <c r="C24" s="88" t="s">
        <v>148</v>
      </c>
      <c r="D24" s="90" t="s">
        <v>149</v>
      </c>
      <c r="E24" s="90" t="s">
        <v>231</v>
      </c>
      <c r="F24" s="93">
        <v>1330</v>
      </c>
      <c r="G24" s="93">
        <v>1143</v>
      </c>
      <c r="H24" s="93">
        <v>923</v>
      </c>
      <c r="I24" s="93">
        <v>818</v>
      </c>
      <c r="J24" s="93">
        <v>2381</v>
      </c>
      <c r="K24" s="235"/>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row>
    <row r="25" spans="1:1022 1025:2046 2049:3070 3073:4094 4097:5118 5121:6142 6145:7166 7169:8190 8193:9214 9217:10238 10241:11262 11265:12286 12289:13310 13313:14334 14337:15358 15361:16370" ht="19.899999999999999" customHeight="1">
      <c r="A25" s="7"/>
      <c r="B25" s="230">
        <v>12</v>
      </c>
      <c r="C25" s="89" t="s">
        <v>150</v>
      </c>
      <c r="D25" s="91" t="s">
        <v>139</v>
      </c>
      <c r="E25" s="91" t="s">
        <v>140</v>
      </c>
      <c r="F25" s="92"/>
      <c r="G25" s="92"/>
      <c r="H25" s="92"/>
      <c r="I25" s="92">
        <v>826</v>
      </c>
      <c r="J25" s="92"/>
      <c r="K25" s="231"/>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row>
    <row r="26" spans="1:1022 1025:2046 2049:3070 3073:4094 4097:5118 5121:6142 6145:7166 7169:8190 8193:9214 9217:10238 10241:11262 11265:12286 12289:13310 13313:14334 14337:15358 15361:16370" ht="19.899999999999999" customHeight="1">
      <c r="A26" s="7"/>
      <c r="B26" s="232">
        <v>13</v>
      </c>
      <c r="C26" s="88" t="s">
        <v>151</v>
      </c>
      <c r="D26" s="90" t="s">
        <v>152</v>
      </c>
      <c r="E26" s="90" t="s">
        <v>62</v>
      </c>
      <c r="F26" s="93"/>
      <c r="G26" s="93"/>
      <c r="H26" s="93"/>
      <c r="I26" s="30"/>
      <c r="J26" s="30"/>
      <c r="K26" s="233"/>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row>
    <row r="27" spans="1:1022 1025:2046 2049:3070 3073:4094 4097:5118 5121:6142 6145:7166 7169:8190 8193:9214 9217:10238 10241:11262 11265:12286 12289:13310 13313:14334 14337:15358 15361:16370" ht="19.899999999999999" customHeight="1">
      <c r="A27" s="7"/>
      <c r="B27" s="230">
        <v>14</v>
      </c>
      <c r="C27" s="89" t="s">
        <v>153</v>
      </c>
      <c r="D27" s="91" t="s">
        <v>154</v>
      </c>
      <c r="E27" s="91" t="s">
        <v>140</v>
      </c>
      <c r="F27" s="92">
        <v>1554</v>
      </c>
      <c r="G27" s="92">
        <v>803</v>
      </c>
      <c r="H27" s="92">
        <v>696</v>
      </c>
      <c r="I27" s="92">
        <v>696</v>
      </c>
      <c r="J27" s="92"/>
      <c r="K27" s="231">
        <f>279+126+236</f>
        <v>641</v>
      </c>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row>
    <row r="28" spans="1:1022 1025:2046 2049:3070 3073:4094 4097:5118 5121:6142 6145:7166 7169:8190 8193:9214 9217:10238 10241:11262 11265:12286 12289:13310 13313:14334 14337:15358 15361:16370" ht="19.899999999999999" customHeight="1">
      <c r="A28" s="7"/>
      <c r="B28" s="232">
        <v>15</v>
      </c>
      <c r="C28" s="88" t="s">
        <v>155</v>
      </c>
      <c r="D28" s="90" t="s">
        <v>132</v>
      </c>
      <c r="E28" s="90" t="s">
        <v>32</v>
      </c>
      <c r="F28" s="30">
        <v>1323</v>
      </c>
      <c r="G28" s="30"/>
      <c r="H28" s="93"/>
      <c r="I28" s="30"/>
      <c r="J28" s="30">
        <v>1207</v>
      </c>
      <c r="K28" s="233"/>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row>
    <row r="29" spans="1:1022 1025:2046 2049:3070 3073:4094 4097:5118 5121:6142 6145:7166 7169:8190 8193:9214 9217:10238 10241:11262 11265:12286 12289:13310 13313:14334 14337:15358 15361:16370" ht="19.899999999999999" customHeight="1">
      <c r="A29" s="7"/>
      <c r="B29" s="230">
        <v>16</v>
      </c>
      <c r="C29" s="91" t="s">
        <v>156</v>
      </c>
      <c r="D29" s="91" t="s">
        <v>157</v>
      </c>
      <c r="E29" s="91" t="s">
        <v>158</v>
      </c>
      <c r="F29" s="92">
        <v>1032</v>
      </c>
      <c r="G29" s="92">
        <v>1010</v>
      </c>
      <c r="H29" s="92">
        <v>1183</v>
      </c>
      <c r="I29" s="92">
        <v>1095</v>
      </c>
      <c r="J29" s="92">
        <v>707</v>
      </c>
      <c r="K29" s="231"/>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row>
    <row r="30" spans="1:1022 1025:2046 2049:3070 3073:4094 4097:5118 5121:6142 6145:7166 7169:8190 8193:9214 9217:10238 10241:11262 11265:12286 12289:13310 13313:14334 14337:15358 15361:16370" ht="19.899999999999999" customHeight="1">
      <c r="A30" s="7"/>
      <c r="B30" s="232">
        <v>17</v>
      </c>
      <c r="C30" s="88" t="s">
        <v>159</v>
      </c>
      <c r="D30" s="90" t="s">
        <v>160</v>
      </c>
      <c r="E30" s="90" t="s">
        <v>161</v>
      </c>
      <c r="F30" s="93" t="s">
        <v>558</v>
      </c>
      <c r="G30" s="93"/>
      <c r="H30" s="93">
        <v>1900</v>
      </c>
      <c r="I30" s="93">
        <v>1900</v>
      </c>
      <c r="J30" s="93"/>
      <c r="K30" s="235"/>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row>
    <row r="31" spans="1:1022 1025:2046 2049:3070 3073:4094 4097:5118 5121:6142 6145:7166 7169:8190 8193:9214 9217:10238 10241:11262 11265:12286 12289:13310 13313:14334 14337:15358 15361:16370" ht="19.899999999999999" customHeight="1">
      <c r="A31" s="7"/>
      <c r="B31" s="230">
        <v>18</v>
      </c>
      <c r="C31" s="37" t="s">
        <v>162</v>
      </c>
      <c r="D31" s="91" t="s">
        <v>163</v>
      </c>
      <c r="E31" s="91" t="s">
        <v>164</v>
      </c>
      <c r="F31" s="92"/>
      <c r="G31" s="92"/>
      <c r="H31" s="92"/>
      <c r="I31" s="92">
        <v>509</v>
      </c>
      <c r="J31" s="92"/>
      <c r="K31" s="231"/>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row>
    <row r="32" spans="1:1022 1025:2046 2049:3070 3073:4094 4097:5118 5121:6142 6145:7166 7169:8190 8193:9214 9217:10238 10241:11262 11265:12286 12289:13310 13313:14334 14337:15358 15361:16370" ht="19.899999999999999" customHeight="1">
      <c r="A32" s="7"/>
      <c r="B32" s="232">
        <v>19</v>
      </c>
      <c r="C32" s="88" t="s">
        <v>165</v>
      </c>
      <c r="D32" s="90" t="s">
        <v>166</v>
      </c>
      <c r="E32" s="90" t="s">
        <v>143</v>
      </c>
      <c r="F32" s="30">
        <v>1247</v>
      </c>
      <c r="G32" s="30"/>
      <c r="H32" s="93">
        <v>1210</v>
      </c>
      <c r="I32" s="93">
        <v>1210</v>
      </c>
      <c r="J32" s="93">
        <v>837</v>
      </c>
      <c r="K32" s="235">
        <f>363+143</f>
        <v>506</v>
      </c>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row>
    <row r="33" spans="1:63" ht="19.899999999999999" customHeight="1">
      <c r="A33" s="7"/>
      <c r="B33" s="230">
        <v>20</v>
      </c>
      <c r="C33" s="89" t="s">
        <v>167</v>
      </c>
      <c r="D33" s="91" t="s">
        <v>168</v>
      </c>
      <c r="E33" s="91" t="s">
        <v>140</v>
      </c>
      <c r="F33" s="92" t="s">
        <v>558</v>
      </c>
      <c r="G33" s="92"/>
      <c r="H33" s="92">
        <v>786</v>
      </c>
      <c r="I33" s="92">
        <v>550</v>
      </c>
      <c r="J33" s="92"/>
      <c r="K33" s="231">
        <f>618+902</f>
        <v>1520</v>
      </c>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row>
    <row r="34" spans="1:63" ht="19.899999999999999" customHeight="1">
      <c r="A34" s="7"/>
      <c r="B34" s="232">
        <v>21</v>
      </c>
      <c r="C34" s="88" t="s">
        <v>169</v>
      </c>
      <c r="D34" s="90" t="s">
        <v>170</v>
      </c>
      <c r="E34" s="90" t="s">
        <v>171</v>
      </c>
      <c r="F34" s="93"/>
      <c r="G34" s="93"/>
      <c r="H34" s="93"/>
      <c r="I34" s="93"/>
      <c r="J34" s="93"/>
      <c r="K34" s="235"/>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row>
    <row r="35" spans="1:63" ht="19.899999999999999" customHeight="1">
      <c r="A35" s="7"/>
      <c r="B35" s="230">
        <v>22</v>
      </c>
      <c r="C35" s="89" t="s">
        <v>172</v>
      </c>
      <c r="D35" s="91" t="s">
        <v>173</v>
      </c>
      <c r="E35" s="91" t="s">
        <v>174</v>
      </c>
      <c r="F35" s="92"/>
      <c r="G35" s="92"/>
      <c r="H35" s="92"/>
      <c r="I35" s="92"/>
      <c r="J35" s="92"/>
      <c r="K35" s="231"/>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row>
    <row r="36" spans="1:63" ht="19.899999999999999" customHeight="1">
      <c r="A36" s="7"/>
      <c r="B36" s="232">
        <v>23</v>
      </c>
      <c r="C36" s="88" t="s">
        <v>175</v>
      </c>
      <c r="D36" s="90" t="s">
        <v>176</v>
      </c>
      <c r="E36" s="90" t="s">
        <v>177</v>
      </c>
      <c r="F36" s="93"/>
      <c r="G36" s="93"/>
      <c r="H36" s="93"/>
      <c r="I36" s="93"/>
      <c r="J36" s="93"/>
      <c r="K36" s="235"/>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row>
    <row r="37" spans="1:63" ht="19.899999999999999" customHeight="1">
      <c r="A37" s="7"/>
      <c r="B37" s="230">
        <v>24</v>
      </c>
      <c r="C37" s="89" t="s">
        <v>178</v>
      </c>
      <c r="D37" s="91" t="s">
        <v>179</v>
      </c>
      <c r="E37" s="91" t="s">
        <v>177</v>
      </c>
      <c r="F37" s="92"/>
      <c r="G37" s="92"/>
      <c r="H37" s="92"/>
      <c r="I37" s="92"/>
      <c r="J37" s="92"/>
      <c r="K37" s="231"/>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row>
    <row r="38" spans="1:63" ht="19.899999999999999" customHeight="1">
      <c r="A38" s="7"/>
      <c r="B38" s="232">
        <v>25</v>
      </c>
      <c r="C38" s="88" t="s">
        <v>180</v>
      </c>
      <c r="D38" s="90" t="s">
        <v>181</v>
      </c>
      <c r="E38" s="90" t="s">
        <v>171</v>
      </c>
      <c r="F38" s="93"/>
      <c r="G38" s="93"/>
      <c r="H38" s="93"/>
      <c r="I38" s="93"/>
      <c r="J38" s="93"/>
      <c r="K38" s="235"/>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row>
    <row r="39" spans="1:63" ht="19.899999999999999" customHeight="1">
      <c r="A39" s="7"/>
      <c r="B39" s="230">
        <v>26</v>
      </c>
      <c r="C39" s="89" t="s">
        <v>420</v>
      </c>
      <c r="D39" s="91" t="s">
        <v>182</v>
      </c>
      <c r="E39" s="91" t="s">
        <v>183</v>
      </c>
      <c r="F39" s="92"/>
      <c r="G39" s="92"/>
      <c r="H39" s="92">
        <v>720</v>
      </c>
      <c r="I39" s="92">
        <v>500</v>
      </c>
      <c r="J39" s="92"/>
      <c r="K39" s="231"/>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row>
    <row r="40" spans="1:63" ht="19.899999999999999" customHeight="1">
      <c r="A40" s="7"/>
      <c r="B40" s="232">
        <v>27</v>
      </c>
      <c r="C40" s="88" t="s">
        <v>184</v>
      </c>
      <c r="D40" s="90" t="s">
        <v>185</v>
      </c>
      <c r="E40" s="90" t="s">
        <v>143</v>
      </c>
      <c r="F40" s="93">
        <v>624</v>
      </c>
      <c r="G40" s="93"/>
      <c r="H40" s="93">
        <v>168</v>
      </c>
      <c r="I40" s="93">
        <v>538</v>
      </c>
      <c r="J40" s="93"/>
      <c r="K40" s="235"/>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row>
    <row r="41" spans="1:63" ht="19.899999999999999" customHeight="1">
      <c r="A41" s="7"/>
      <c r="B41" s="230">
        <v>28</v>
      </c>
      <c r="C41" s="89" t="s">
        <v>417</v>
      </c>
      <c r="D41" s="91" t="s">
        <v>186</v>
      </c>
      <c r="E41" s="91" t="s">
        <v>174</v>
      </c>
      <c r="F41" s="92"/>
      <c r="G41" s="92"/>
      <c r="H41" s="92"/>
      <c r="I41" s="92"/>
      <c r="J41" s="92"/>
      <c r="K41" s="231"/>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row>
    <row r="42" spans="1:63" ht="19.899999999999999" customHeight="1">
      <c r="A42" s="7"/>
      <c r="B42" s="232">
        <v>29</v>
      </c>
      <c r="C42" s="88" t="s">
        <v>418</v>
      </c>
      <c r="D42" s="90" t="s">
        <v>187</v>
      </c>
      <c r="E42" s="90" t="s">
        <v>174</v>
      </c>
      <c r="F42" s="93"/>
      <c r="G42" s="93"/>
      <c r="H42" s="93"/>
      <c r="I42" s="93"/>
      <c r="J42" s="93"/>
      <c r="K42" s="235"/>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row>
    <row r="43" spans="1:63" ht="19.899999999999999" customHeight="1">
      <c r="A43" s="7"/>
      <c r="B43" s="230">
        <v>30</v>
      </c>
      <c r="C43" s="89" t="s">
        <v>419</v>
      </c>
      <c r="D43" s="91" t="s">
        <v>188</v>
      </c>
      <c r="E43" s="91" t="s">
        <v>189</v>
      </c>
      <c r="F43" s="92"/>
      <c r="G43" s="92"/>
      <c r="H43" s="92"/>
      <c r="I43" s="92"/>
      <c r="J43" s="92"/>
      <c r="K43" s="231"/>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row>
    <row r="44" spans="1:63" ht="19.899999999999999" customHeight="1">
      <c r="A44" s="7"/>
      <c r="B44" s="232">
        <v>31</v>
      </c>
      <c r="C44" s="88" t="s">
        <v>324</v>
      </c>
      <c r="D44" s="90" t="s">
        <v>190</v>
      </c>
      <c r="E44" s="90" t="s">
        <v>158</v>
      </c>
      <c r="F44" s="93">
        <v>224</v>
      </c>
      <c r="G44" s="93"/>
      <c r="H44" s="93"/>
      <c r="I44" s="93"/>
      <c r="J44" s="93"/>
      <c r="K44" s="235"/>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row>
    <row r="45" spans="1:63" ht="19.899999999999999" customHeight="1">
      <c r="A45" s="7"/>
      <c r="B45" s="230">
        <v>32</v>
      </c>
      <c r="C45" s="89" t="s">
        <v>191</v>
      </c>
      <c r="D45" s="91" t="s">
        <v>192</v>
      </c>
      <c r="E45" s="91" t="s">
        <v>143</v>
      </c>
      <c r="F45" s="92"/>
      <c r="G45" s="92"/>
      <c r="H45" s="92"/>
      <c r="I45" s="92"/>
      <c r="J45" s="92"/>
      <c r="K45" s="231"/>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row>
    <row r="46" spans="1:63" ht="19.899999999999999" customHeight="1">
      <c r="A46" s="7"/>
      <c r="B46" s="232">
        <v>33</v>
      </c>
      <c r="C46" s="88" t="s">
        <v>193</v>
      </c>
      <c r="D46" s="90" t="s">
        <v>194</v>
      </c>
      <c r="E46" s="90" t="s">
        <v>194</v>
      </c>
      <c r="F46" s="93"/>
      <c r="G46" s="93"/>
      <c r="H46" s="93"/>
      <c r="I46" s="93"/>
      <c r="J46" s="93"/>
      <c r="K46" s="235"/>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row>
    <row r="47" spans="1:63" ht="19.899999999999999" customHeight="1">
      <c r="A47" s="7"/>
      <c r="B47" s="230">
        <v>34</v>
      </c>
      <c r="C47" s="89" t="s">
        <v>195</v>
      </c>
      <c r="D47" s="91" t="s">
        <v>196</v>
      </c>
      <c r="E47" s="91" t="s">
        <v>183</v>
      </c>
      <c r="F47" s="92"/>
      <c r="G47" s="92"/>
      <c r="H47" s="92">
        <v>420</v>
      </c>
      <c r="I47" s="92">
        <v>345</v>
      </c>
      <c r="J47" s="92"/>
      <c r="K47" s="231"/>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row>
    <row r="48" spans="1:63" ht="19.899999999999999" customHeight="1">
      <c r="A48" s="7"/>
      <c r="B48" s="232">
        <v>35</v>
      </c>
      <c r="C48" s="88" t="s">
        <v>197</v>
      </c>
      <c r="D48" s="90" t="s">
        <v>198</v>
      </c>
      <c r="E48" s="90" t="s">
        <v>164</v>
      </c>
      <c r="F48" s="93"/>
      <c r="G48" s="93"/>
      <c r="H48" s="93"/>
      <c r="I48" s="93"/>
      <c r="J48" s="93"/>
      <c r="K48" s="235"/>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row>
    <row r="49" spans="1:63" ht="19.899999999999999" customHeight="1">
      <c r="A49" s="7"/>
      <c r="B49" s="230">
        <v>36</v>
      </c>
      <c r="C49" s="89" t="s">
        <v>199</v>
      </c>
      <c r="D49" s="91" t="s">
        <v>200</v>
      </c>
      <c r="E49" s="91" t="s">
        <v>201</v>
      </c>
      <c r="F49" s="92"/>
      <c r="G49" s="92"/>
      <c r="H49" s="92"/>
      <c r="I49" s="92"/>
      <c r="J49" s="92"/>
      <c r="K49" s="231"/>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row>
    <row r="50" spans="1:63" ht="19.899999999999999" customHeight="1">
      <c r="A50" s="7"/>
      <c r="B50" s="232">
        <v>37</v>
      </c>
      <c r="C50" s="88" t="s">
        <v>202</v>
      </c>
      <c r="D50" s="90" t="s">
        <v>203</v>
      </c>
      <c r="E50" s="90" t="s">
        <v>203</v>
      </c>
      <c r="F50" s="93"/>
      <c r="G50" s="93"/>
      <c r="H50" s="93">
        <v>1079</v>
      </c>
      <c r="I50" s="93">
        <v>1079</v>
      </c>
      <c r="J50" s="93"/>
      <c r="K50" s="235"/>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row>
    <row r="51" spans="1:63" ht="19.899999999999999" customHeight="1">
      <c r="A51" s="7"/>
      <c r="B51" s="230">
        <v>38</v>
      </c>
      <c r="C51" s="91" t="s">
        <v>325</v>
      </c>
      <c r="D51" s="91" t="s">
        <v>204</v>
      </c>
      <c r="E51" s="91" t="s">
        <v>171</v>
      </c>
      <c r="F51" s="92">
        <v>530</v>
      </c>
      <c r="G51" s="92"/>
      <c r="H51" s="92">
        <v>690</v>
      </c>
      <c r="I51" s="92">
        <v>690</v>
      </c>
      <c r="J51" s="92"/>
      <c r="K51" s="231"/>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row>
    <row r="52" spans="1:63" ht="19.899999999999999" customHeight="1">
      <c r="A52" s="7"/>
      <c r="B52" s="232">
        <v>39</v>
      </c>
      <c r="C52" s="88" t="s">
        <v>421</v>
      </c>
      <c r="D52" s="90" t="s">
        <v>205</v>
      </c>
      <c r="E52" s="90" t="s">
        <v>177</v>
      </c>
      <c r="F52" s="93"/>
      <c r="G52" s="93"/>
      <c r="H52" s="93"/>
      <c r="I52" s="93"/>
      <c r="J52" s="93"/>
      <c r="K52" s="235"/>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row>
    <row r="53" spans="1:63" ht="19.899999999999999" customHeight="1">
      <c r="A53" s="7"/>
      <c r="B53" s="230">
        <v>40</v>
      </c>
      <c r="C53" s="89" t="s">
        <v>206</v>
      </c>
      <c r="D53" s="91" t="s">
        <v>207</v>
      </c>
      <c r="E53" s="91" t="s">
        <v>194</v>
      </c>
      <c r="F53" s="92">
        <v>535</v>
      </c>
      <c r="G53" s="92">
        <v>366</v>
      </c>
      <c r="H53" s="92">
        <v>388</v>
      </c>
      <c r="I53" s="92">
        <v>435</v>
      </c>
      <c r="J53" s="92">
        <v>390</v>
      </c>
      <c r="K53" s="231">
        <v>284</v>
      </c>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row>
    <row r="54" spans="1:63" ht="19.899999999999999" customHeight="1">
      <c r="A54" s="7"/>
      <c r="B54" s="232">
        <v>41</v>
      </c>
      <c r="C54" s="88" t="s">
        <v>422</v>
      </c>
      <c r="D54" s="90" t="s">
        <v>208</v>
      </c>
      <c r="E54" s="90" t="s">
        <v>174</v>
      </c>
      <c r="F54" s="93"/>
      <c r="G54" s="93"/>
      <c r="H54" s="93">
        <v>343</v>
      </c>
      <c r="I54" s="93">
        <v>245</v>
      </c>
      <c r="J54" s="93"/>
      <c r="K54" s="235"/>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row>
    <row r="55" spans="1:63" ht="19.899999999999999" customHeight="1">
      <c r="A55" s="7"/>
      <c r="B55" s="230">
        <v>42</v>
      </c>
      <c r="C55" s="89" t="s">
        <v>209</v>
      </c>
      <c r="D55" s="91" t="s">
        <v>210</v>
      </c>
      <c r="E55" s="91" t="s">
        <v>171</v>
      </c>
      <c r="F55" s="92"/>
      <c r="G55" s="92">
        <v>450</v>
      </c>
      <c r="H55" s="92">
        <v>450</v>
      </c>
      <c r="I55" s="92">
        <v>300</v>
      </c>
      <c r="J55" s="92"/>
      <c r="K55" s="231"/>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row>
    <row r="56" spans="1:63" ht="19.899999999999999" customHeight="1">
      <c r="A56" s="7"/>
      <c r="B56" s="232">
        <v>43</v>
      </c>
      <c r="C56" s="88" t="s">
        <v>423</v>
      </c>
      <c r="D56" s="90" t="s">
        <v>211</v>
      </c>
      <c r="E56" s="90" t="s">
        <v>140</v>
      </c>
      <c r="F56" s="93"/>
      <c r="G56" s="93"/>
      <c r="H56" s="93"/>
      <c r="I56" s="93"/>
      <c r="J56" s="93"/>
      <c r="K56" s="235"/>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row>
    <row r="57" spans="1:63" ht="19.899999999999999" customHeight="1">
      <c r="A57" s="7"/>
      <c r="B57" s="230">
        <v>44</v>
      </c>
      <c r="C57" s="89" t="s">
        <v>212</v>
      </c>
      <c r="D57" s="91" t="s">
        <v>213</v>
      </c>
      <c r="E57" s="91" t="s">
        <v>143</v>
      </c>
      <c r="F57" s="92"/>
      <c r="G57" s="92"/>
      <c r="H57" s="92">
        <v>550</v>
      </c>
      <c r="I57" s="92">
        <v>550</v>
      </c>
      <c r="J57" s="92"/>
      <c r="K57" s="231"/>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row>
    <row r="58" spans="1:63" ht="19.899999999999999" customHeight="1">
      <c r="A58" s="7"/>
      <c r="B58" s="232">
        <v>45</v>
      </c>
      <c r="C58" s="88" t="s">
        <v>214</v>
      </c>
      <c r="D58" s="90" t="s">
        <v>215</v>
      </c>
      <c r="E58" s="90" t="s">
        <v>183</v>
      </c>
      <c r="F58" s="93"/>
      <c r="G58" s="93"/>
      <c r="H58" s="93"/>
      <c r="I58" s="93"/>
      <c r="J58" s="93"/>
      <c r="K58" s="235"/>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row>
    <row r="59" spans="1:63" ht="19.899999999999999" customHeight="1">
      <c r="A59" s="7"/>
      <c r="B59" s="230">
        <v>46</v>
      </c>
      <c r="C59" s="89" t="s">
        <v>216</v>
      </c>
      <c r="D59" s="91" t="s">
        <v>217</v>
      </c>
      <c r="E59" s="91" t="s">
        <v>189</v>
      </c>
      <c r="F59" s="92"/>
      <c r="G59" s="92"/>
      <c r="H59" s="92"/>
      <c r="I59" s="92"/>
      <c r="J59" s="92"/>
      <c r="K59" s="231"/>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row>
    <row r="60" spans="1:63" ht="19.899999999999999" customHeight="1">
      <c r="A60" s="7"/>
      <c r="B60" s="232">
        <v>47</v>
      </c>
      <c r="C60" s="88" t="s">
        <v>218</v>
      </c>
      <c r="D60" s="90" t="s">
        <v>219</v>
      </c>
      <c r="E60" s="90" t="s">
        <v>161</v>
      </c>
      <c r="F60" s="93" t="s">
        <v>558</v>
      </c>
      <c r="G60" s="93"/>
      <c r="H60" s="93">
        <v>810</v>
      </c>
      <c r="I60" s="93">
        <v>250</v>
      </c>
      <c r="J60" s="93"/>
      <c r="K60" s="235"/>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row>
    <row r="61" spans="1:63" ht="19.899999999999999" customHeight="1">
      <c r="A61" s="7"/>
      <c r="B61" s="230">
        <v>48</v>
      </c>
      <c r="C61" s="89" t="s">
        <v>220</v>
      </c>
      <c r="D61" s="91" t="s">
        <v>605</v>
      </c>
      <c r="E61" s="91" t="s">
        <v>183</v>
      </c>
      <c r="F61" s="92">
        <v>305</v>
      </c>
      <c r="G61" s="92"/>
      <c r="H61" s="92">
        <v>379</v>
      </c>
      <c r="I61" s="92">
        <v>256</v>
      </c>
      <c r="J61" s="92"/>
      <c r="K61" s="231"/>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row>
    <row r="62" spans="1:63" ht="19.899999999999999" customHeight="1">
      <c r="A62" s="7"/>
      <c r="B62" s="232">
        <v>49</v>
      </c>
      <c r="C62" s="88" t="s">
        <v>221</v>
      </c>
      <c r="D62" s="90" t="s">
        <v>222</v>
      </c>
      <c r="E62" s="90" t="s">
        <v>174</v>
      </c>
      <c r="F62" s="93">
        <v>320</v>
      </c>
      <c r="G62" s="93"/>
      <c r="H62" s="93">
        <v>450</v>
      </c>
      <c r="I62" s="93">
        <v>450</v>
      </c>
      <c r="J62" s="93"/>
      <c r="K62" s="235"/>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row>
    <row r="63" spans="1:63" ht="19.899999999999999" customHeight="1">
      <c r="A63" s="7"/>
      <c r="B63" s="230">
        <v>50</v>
      </c>
      <c r="C63" s="89" t="s">
        <v>223</v>
      </c>
      <c r="D63" s="91" t="s">
        <v>224</v>
      </c>
      <c r="E63" s="91" t="s">
        <v>171</v>
      </c>
      <c r="F63" s="92"/>
      <c r="G63" s="92"/>
      <c r="H63" s="92">
        <v>319</v>
      </c>
      <c r="I63" s="92">
        <v>319</v>
      </c>
      <c r="J63" s="92"/>
      <c r="K63" s="231"/>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row>
    <row r="64" spans="1:63" ht="19.899999999999999" customHeight="1">
      <c r="A64" s="7"/>
      <c r="B64" s="232">
        <v>51</v>
      </c>
      <c r="C64" s="88" t="s">
        <v>225</v>
      </c>
      <c r="D64" s="90" t="s">
        <v>207</v>
      </c>
      <c r="E64" s="90" t="s">
        <v>32</v>
      </c>
      <c r="F64" s="93"/>
      <c r="G64" s="93"/>
      <c r="H64" s="93">
        <v>250</v>
      </c>
      <c r="I64" s="93">
        <v>250</v>
      </c>
      <c r="J64" s="93"/>
      <c r="K64" s="235"/>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row>
    <row r="65" spans="1:63" ht="19.899999999999999" customHeight="1">
      <c r="A65" s="7"/>
      <c r="B65" s="230">
        <v>52</v>
      </c>
      <c r="C65" s="89" t="s">
        <v>226</v>
      </c>
      <c r="D65" s="91" t="s">
        <v>227</v>
      </c>
      <c r="E65" s="91" t="s">
        <v>171</v>
      </c>
      <c r="F65" s="92"/>
      <c r="G65" s="92"/>
      <c r="H65" s="92"/>
      <c r="I65" s="92"/>
      <c r="J65" s="92"/>
      <c r="K65" s="231"/>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row>
    <row r="66" spans="1:63" ht="19.899999999999999" customHeight="1">
      <c r="A66" s="7"/>
      <c r="B66" s="232">
        <v>53</v>
      </c>
      <c r="C66" s="88" t="s">
        <v>414</v>
      </c>
      <c r="D66" s="90" t="s">
        <v>228</v>
      </c>
      <c r="E66" s="90" t="s">
        <v>201</v>
      </c>
      <c r="F66" s="93"/>
      <c r="G66" s="93"/>
      <c r="H66" s="93"/>
      <c r="I66" s="93"/>
      <c r="J66" s="93"/>
      <c r="K66" s="235"/>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row>
    <row r="67" spans="1:63" ht="19.899999999999999" customHeight="1">
      <c r="A67" s="7"/>
      <c r="B67" s="230">
        <v>54</v>
      </c>
      <c r="C67" s="89" t="s">
        <v>229</v>
      </c>
      <c r="D67" s="91" t="s">
        <v>230</v>
      </c>
      <c r="E67" s="91" t="s">
        <v>231</v>
      </c>
      <c r="F67" s="92"/>
      <c r="G67" s="92"/>
      <c r="H67" s="92"/>
      <c r="I67" s="92"/>
      <c r="J67" s="92"/>
      <c r="K67" s="231"/>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row>
    <row r="68" spans="1:63" ht="19.899999999999999" customHeight="1">
      <c r="A68" s="7"/>
      <c r="B68" s="232">
        <v>55</v>
      </c>
      <c r="C68" s="88" t="s">
        <v>424</v>
      </c>
      <c r="D68" s="90" t="s">
        <v>425</v>
      </c>
      <c r="E68" s="90" t="s">
        <v>183</v>
      </c>
      <c r="F68" s="93"/>
      <c r="G68" s="93"/>
      <c r="H68" s="93"/>
      <c r="I68" s="93"/>
      <c r="J68" s="93"/>
      <c r="K68" s="235"/>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row>
    <row r="69" spans="1:63" ht="19.899999999999999" customHeight="1">
      <c r="A69" s="7"/>
      <c r="B69" s="230">
        <v>56</v>
      </c>
      <c r="C69" s="89" t="s">
        <v>232</v>
      </c>
      <c r="D69" s="91" t="s">
        <v>233</v>
      </c>
      <c r="E69" s="91" t="s">
        <v>183</v>
      </c>
      <c r="F69" s="92"/>
      <c r="G69" s="92"/>
      <c r="H69" s="92"/>
      <c r="I69" s="92"/>
      <c r="J69" s="92"/>
      <c r="K69" s="231"/>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row>
    <row r="70" spans="1:63" ht="19.899999999999999" customHeight="1">
      <c r="A70" s="7"/>
      <c r="B70" s="232">
        <v>57</v>
      </c>
      <c r="C70" s="88" t="s">
        <v>234</v>
      </c>
      <c r="D70" s="90" t="s">
        <v>235</v>
      </c>
      <c r="E70" s="90" t="s">
        <v>201</v>
      </c>
      <c r="F70" s="93"/>
      <c r="G70" s="93"/>
      <c r="H70" s="93">
        <v>200</v>
      </c>
      <c r="I70" s="93">
        <v>200</v>
      </c>
      <c r="J70" s="93"/>
      <c r="K70" s="235"/>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row>
    <row r="71" spans="1:63" ht="19.899999999999999" customHeight="1">
      <c r="A71" s="7"/>
      <c r="B71" s="230">
        <v>58</v>
      </c>
      <c r="C71" s="89" t="s">
        <v>236</v>
      </c>
      <c r="D71" s="91" t="s">
        <v>237</v>
      </c>
      <c r="E71" s="91" t="s">
        <v>140</v>
      </c>
      <c r="F71" s="92"/>
      <c r="G71" s="92"/>
      <c r="H71" s="92">
        <v>110</v>
      </c>
      <c r="I71" s="92">
        <v>110</v>
      </c>
      <c r="J71" s="92"/>
      <c r="K71" s="231"/>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row>
    <row r="72" spans="1:63" ht="19.899999999999999" customHeight="1">
      <c r="A72" s="7"/>
      <c r="B72" s="232">
        <v>59</v>
      </c>
      <c r="C72" s="88" t="s">
        <v>345</v>
      </c>
      <c r="D72" s="90" t="s">
        <v>426</v>
      </c>
      <c r="E72" s="90" t="s">
        <v>549</v>
      </c>
      <c r="F72" s="93">
        <v>245</v>
      </c>
      <c r="G72" s="93">
        <v>338</v>
      </c>
      <c r="H72" s="93">
        <v>446</v>
      </c>
      <c r="I72" s="93">
        <v>446</v>
      </c>
      <c r="J72" s="93">
        <v>339</v>
      </c>
      <c r="K72" s="235"/>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row>
    <row r="73" spans="1:63" ht="19.899999999999999" customHeight="1">
      <c r="A73" s="7"/>
      <c r="B73" s="230">
        <v>60</v>
      </c>
      <c r="C73" s="89" t="s">
        <v>355</v>
      </c>
      <c r="D73" s="91" t="s">
        <v>238</v>
      </c>
      <c r="E73" s="91" t="s">
        <v>201</v>
      </c>
      <c r="F73" s="92"/>
      <c r="G73" s="92">
        <v>137</v>
      </c>
      <c r="H73" s="92"/>
      <c r="I73" s="92"/>
      <c r="J73" s="92"/>
      <c r="K73" s="231"/>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row>
    <row r="74" spans="1:63" ht="19.899999999999999" customHeight="1">
      <c r="A74" s="7"/>
      <c r="B74" s="232">
        <v>61</v>
      </c>
      <c r="C74" s="38" t="s">
        <v>239</v>
      </c>
      <c r="D74" s="90" t="s">
        <v>240</v>
      </c>
      <c r="E74" s="90" t="s">
        <v>164</v>
      </c>
      <c r="F74" s="93"/>
      <c r="G74" s="93"/>
      <c r="H74" s="93"/>
      <c r="I74" s="93"/>
      <c r="J74" s="93"/>
      <c r="K74" s="235"/>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row>
    <row r="75" spans="1:63" ht="19.899999999999999" customHeight="1">
      <c r="A75" s="7"/>
      <c r="B75" s="230">
        <v>62</v>
      </c>
      <c r="C75" s="89" t="s">
        <v>241</v>
      </c>
      <c r="D75" s="91" t="s">
        <v>242</v>
      </c>
      <c r="E75" s="91" t="s">
        <v>231</v>
      </c>
      <c r="F75" s="92"/>
      <c r="G75" s="92"/>
      <c r="H75" s="92"/>
      <c r="I75" s="92"/>
      <c r="J75" s="92"/>
      <c r="K75" s="231"/>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row>
    <row r="76" spans="1:63" ht="19.899999999999999" customHeight="1">
      <c r="A76" s="7"/>
      <c r="B76" s="232">
        <v>63</v>
      </c>
      <c r="C76" s="88" t="s">
        <v>243</v>
      </c>
      <c r="D76" s="90" t="s">
        <v>244</v>
      </c>
      <c r="E76" s="90" t="s">
        <v>171</v>
      </c>
      <c r="F76" s="93"/>
      <c r="G76" s="93"/>
      <c r="H76" s="93"/>
      <c r="I76" s="93"/>
      <c r="J76" s="93"/>
      <c r="K76" s="235"/>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row>
    <row r="77" spans="1:63" ht="19.899999999999999" customHeight="1">
      <c r="A77" s="7"/>
      <c r="B77" s="230">
        <v>64</v>
      </c>
      <c r="C77" s="91" t="s">
        <v>245</v>
      </c>
      <c r="D77" s="91" t="s">
        <v>246</v>
      </c>
      <c r="E77" s="91" t="s">
        <v>247</v>
      </c>
      <c r="F77" s="92"/>
      <c r="G77" s="92"/>
      <c r="H77" s="92">
        <v>100</v>
      </c>
      <c r="I77" s="92">
        <v>100</v>
      </c>
      <c r="J77" s="92"/>
      <c r="K77" s="231"/>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row>
    <row r="78" spans="1:63" ht="19.899999999999999" customHeight="1">
      <c r="A78" s="7"/>
      <c r="B78" s="232">
        <v>65</v>
      </c>
      <c r="C78" s="88" t="s">
        <v>248</v>
      </c>
      <c r="D78" s="90" t="s">
        <v>249</v>
      </c>
      <c r="E78" s="90" t="s">
        <v>171</v>
      </c>
      <c r="F78" s="93">
        <v>77</v>
      </c>
      <c r="G78" s="93"/>
      <c r="H78" s="93"/>
      <c r="I78" s="93"/>
      <c r="J78" s="93"/>
      <c r="K78" s="235"/>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row>
    <row r="79" spans="1:63" ht="19.899999999999999" customHeight="1">
      <c r="A79" s="7"/>
      <c r="B79" s="230">
        <v>66</v>
      </c>
      <c r="C79" s="89" t="s">
        <v>250</v>
      </c>
      <c r="D79" s="91" t="s">
        <v>251</v>
      </c>
      <c r="E79" s="91" t="s">
        <v>183</v>
      </c>
      <c r="F79" s="92">
        <v>165</v>
      </c>
      <c r="G79" s="92"/>
      <c r="H79" s="92"/>
      <c r="I79" s="92"/>
      <c r="J79" s="92"/>
      <c r="K79" s="231"/>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row>
    <row r="80" spans="1:63" ht="19.899999999999999" customHeight="1">
      <c r="A80" s="7"/>
      <c r="B80" s="232">
        <v>67</v>
      </c>
      <c r="C80" s="88" t="s">
        <v>252</v>
      </c>
      <c r="D80" s="90" t="s">
        <v>253</v>
      </c>
      <c r="E80" s="90" t="s">
        <v>143</v>
      </c>
      <c r="F80" s="93"/>
      <c r="G80" s="93"/>
      <c r="H80" s="93"/>
      <c r="I80" s="93"/>
      <c r="J80" s="93"/>
      <c r="K80" s="235"/>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row>
    <row r="81" spans="1:63" ht="19.899999999999999" customHeight="1">
      <c r="A81" s="7"/>
      <c r="B81" s="230">
        <v>68</v>
      </c>
      <c r="C81" s="89" t="s">
        <v>254</v>
      </c>
      <c r="D81" s="91" t="s">
        <v>255</v>
      </c>
      <c r="E81" s="91" t="s">
        <v>134</v>
      </c>
      <c r="F81" s="92"/>
      <c r="G81" s="92"/>
      <c r="H81" s="92">
        <v>350</v>
      </c>
      <c r="I81" s="92">
        <v>280</v>
      </c>
      <c r="J81" s="92"/>
      <c r="K81" s="231"/>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row>
    <row r="82" spans="1:63" ht="19.899999999999999" customHeight="1">
      <c r="A82" s="7"/>
      <c r="B82" s="232">
        <v>69</v>
      </c>
      <c r="C82" s="88" t="s">
        <v>256</v>
      </c>
      <c r="D82" s="90" t="s">
        <v>257</v>
      </c>
      <c r="E82" s="90" t="s">
        <v>201</v>
      </c>
      <c r="F82" s="93"/>
      <c r="G82" s="93"/>
      <c r="H82" s="93"/>
      <c r="I82" s="93"/>
      <c r="J82" s="93"/>
      <c r="K82" s="235"/>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row>
    <row r="83" spans="1:63" ht="19.899999999999999" customHeight="1">
      <c r="A83" s="7"/>
      <c r="B83" s="230">
        <v>70</v>
      </c>
      <c r="C83" s="89" t="s">
        <v>427</v>
      </c>
      <c r="D83" s="91" t="s">
        <v>258</v>
      </c>
      <c r="E83" s="91" t="s">
        <v>183</v>
      </c>
      <c r="F83" s="92">
        <v>160</v>
      </c>
      <c r="G83" s="92">
        <v>160</v>
      </c>
      <c r="H83" s="92">
        <v>173</v>
      </c>
      <c r="I83" s="92">
        <v>173</v>
      </c>
      <c r="J83" s="92"/>
      <c r="K83" s="231"/>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row>
    <row r="84" spans="1:63" ht="19.899999999999999" customHeight="1">
      <c r="A84" s="7"/>
      <c r="B84" s="232">
        <v>71</v>
      </c>
      <c r="C84" s="88" t="s">
        <v>259</v>
      </c>
      <c r="D84" s="90" t="s">
        <v>260</v>
      </c>
      <c r="E84" s="90" t="s">
        <v>99</v>
      </c>
      <c r="F84" s="93"/>
      <c r="G84" s="93"/>
      <c r="H84" s="93"/>
      <c r="I84" s="93"/>
      <c r="J84" s="93"/>
      <c r="K84" s="235"/>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row>
    <row r="85" spans="1:63" ht="19.899999999999999" customHeight="1">
      <c r="A85" s="7"/>
      <c r="B85" s="230">
        <v>72</v>
      </c>
      <c r="C85" s="89" t="s">
        <v>261</v>
      </c>
      <c r="D85" s="91" t="s">
        <v>262</v>
      </c>
      <c r="E85" s="91" t="s">
        <v>134</v>
      </c>
      <c r="F85" s="92"/>
      <c r="G85" s="92"/>
      <c r="H85" s="92"/>
      <c r="I85" s="92"/>
      <c r="J85" s="92"/>
      <c r="K85" s="231"/>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row>
    <row r="86" spans="1:63" ht="19.899999999999999" customHeight="1">
      <c r="A86" s="7"/>
      <c r="B86" s="232">
        <v>73</v>
      </c>
      <c r="C86" s="88" t="s">
        <v>428</v>
      </c>
      <c r="D86" s="90" t="s">
        <v>429</v>
      </c>
      <c r="E86" s="90" t="s">
        <v>231</v>
      </c>
      <c r="F86" s="93"/>
      <c r="G86" s="93"/>
      <c r="H86" s="93"/>
      <c r="I86" s="93"/>
      <c r="J86" s="93"/>
      <c r="K86" s="235"/>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row>
    <row r="87" spans="1:63" ht="19.899999999999999" customHeight="1">
      <c r="A87" s="7"/>
      <c r="B87" s="230">
        <v>74</v>
      </c>
      <c r="C87" s="89" t="s">
        <v>263</v>
      </c>
      <c r="D87" s="91" t="s">
        <v>264</v>
      </c>
      <c r="E87" s="91" t="s">
        <v>70</v>
      </c>
      <c r="F87" s="28">
        <v>1668</v>
      </c>
      <c r="G87" s="92"/>
      <c r="H87" s="92">
        <v>1427</v>
      </c>
      <c r="I87" s="92">
        <v>1427</v>
      </c>
      <c r="J87" s="92"/>
      <c r="K87" s="231"/>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row>
    <row r="88" spans="1:63" ht="19.899999999999999" customHeight="1">
      <c r="A88" s="7"/>
      <c r="B88" s="232">
        <v>75</v>
      </c>
      <c r="C88" s="88" t="s">
        <v>265</v>
      </c>
      <c r="D88" s="90" t="s">
        <v>102</v>
      </c>
      <c r="E88" s="90" t="s">
        <v>140</v>
      </c>
      <c r="F88" s="93" t="s">
        <v>558</v>
      </c>
      <c r="G88" s="93"/>
      <c r="H88" s="93">
        <v>993</v>
      </c>
      <c r="I88" s="93">
        <v>993</v>
      </c>
      <c r="J88" s="93"/>
      <c r="K88" s="235"/>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row>
    <row r="89" spans="1:63" ht="19.899999999999999" customHeight="1">
      <c r="A89" s="7"/>
      <c r="B89" s="230">
        <v>76</v>
      </c>
      <c r="C89" s="89" t="s">
        <v>430</v>
      </c>
      <c r="D89" s="91" t="s">
        <v>431</v>
      </c>
      <c r="E89" s="91" t="s">
        <v>62</v>
      </c>
      <c r="F89" s="92"/>
      <c r="G89" s="92"/>
      <c r="H89" s="92"/>
      <c r="I89" s="92"/>
      <c r="J89" s="92"/>
      <c r="K89" s="231"/>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row>
    <row r="90" spans="1:63" ht="19.899999999999999" customHeight="1">
      <c r="A90" s="7"/>
      <c r="B90" s="232">
        <v>77</v>
      </c>
      <c r="C90" s="88" t="s">
        <v>266</v>
      </c>
      <c r="D90" s="90" t="s">
        <v>267</v>
      </c>
      <c r="E90" s="90" t="s">
        <v>183</v>
      </c>
      <c r="F90" s="93">
        <v>180</v>
      </c>
      <c r="G90" s="93"/>
      <c r="H90" s="93">
        <v>167</v>
      </c>
      <c r="I90" s="93">
        <v>167</v>
      </c>
      <c r="J90" s="93"/>
      <c r="K90" s="235"/>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row>
    <row r="91" spans="1:63" ht="19.899999999999999" customHeight="1">
      <c r="A91" s="7"/>
      <c r="B91" s="230">
        <v>78</v>
      </c>
      <c r="C91" s="89" t="s">
        <v>268</v>
      </c>
      <c r="D91" s="91" t="s">
        <v>432</v>
      </c>
      <c r="E91" s="91" t="s">
        <v>183</v>
      </c>
      <c r="F91" s="92"/>
      <c r="G91" s="92"/>
      <c r="H91" s="92"/>
      <c r="I91" s="92"/>
      <c r="J91" s="92"/>
      <c r="K91" s="231"/>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row>
    <row r="92" spans="1:63" ht="19.899999999999999" customHeight="1">
      <c r="A92" s="7"/>
      <c r="B92" s="232">
        <v>79</v>
      </c>
      <c r="C92" s="88" t="s">
        <v>433</v>
      </c>
      <c r="D92" s="90" t="s">
        <v>434</v>
      </c>
      <c r="E92" s="90" t="s">
        <v>134</v>
      </c>
      <c r="F92" s="93"/>
      <c r="G92" s="93"/>
      <c r="H92" s="93"/>
      <c r="I92" s="93"/>
      <c r="J92" s="93"/>
      <c r="K92" s="235"/>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row>
    <row r="93" spans="1:63" ht="19.899999999999999" customHeight="1">
      <c r="A93" s="7"/>
      <c r="B93" s="230">
        <v>80</v>
      </c>
      <c r="C93" s="39" t="s">
        <v>269</v>
      </c>
      <c r="D93" s="91" t="s">
        <v>270</v>
      </c>
      <c r="E93" s="91" t="s">
        <v>183</v>
      </c>
      <c r="F93" s="92"/>
      <c r="G93" s="92"/>
      <c r="H93" s="92"/>
      <c r="I93" s="92"/>
      <c r="J93" s="92"/>
      <c r="K93" s="231"/>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row>
    <row r="94" spans="1:63" ht="19.899999999999999" customHeight="1">
      <c r="A94" s="7"/>
      <c r="B94" s="232">
        <v>81</v>
      </c>
      <c r="C94" s="88" t="s">
        <v>435</v>
      </c>
      <c r="D94" s="90" t="s">
        <v>271</v>
      </c>
      <c r="E94" s="90" t="s">
        <v>140</v>
      </c>
      <c r="F94" s="93"/>
      <c r="G94" s="93"/>
      <c r="H94" s="93"/>
      <c r="I94" s="93"/>
      <c r="J94" s="93"/>
      <c r="K94" s="235"/>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row>
    <row r="95" spans="1:63" ht="19.899999999999999" customHeight="1">
      <c r="A95" s="7"/>
      <c r="B95" s="230">
        <v>82</v>
      </c>
      <c r="C95" s="89" t="s">
        <v>272</v>
      </c>
      <c r="D95" s="91" t="s">
        <v>273</v>
      </c>
      <c r="E95" s="91" t="s">
        <v>143</v>
      </c>
      <c r="F95" s="92"/>
      <c r="G95" s="92"/>
      <c r="H95" s="92"/>
      <c r="I95" s="92"/>
      <c r="J95" s="92"/>
      <c r="K95" s="231"/>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row>
    <row r="96" spans="1:63" ht="19.899999999999999" customHeight="1">
      <c r="A96" s="7"/>
      <c r="B96" s="232">
        <v>83</v>
      </c>
      <c r="C96" s="88" t="s">
        <v>274</v>
      </c>
      <c r="D96" s="90" t="s">
        <v>275</v>
      </c>
      <c r="E96" s="90" t="s">
        <v>231</v>
      </c>
      <c r="F96" s="93"/>
      <c r="G96" s="93"/>
      <c r="H96" s="93"/>
      <c r="I96" s="93"/>
      <c r="J96" s="93"/>
      <c r="K96" s="235"/>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row>
    <row r="97" spans="1:63" ht="19.899999999999999" customHeight="1">
      <c r="A97" s="7"/>
      <c r="B97" s="230">
        <v>84</v>
      </c>
      <c r="C97" s="89" t="s">
        <v>276</v>
      </c>
      <c r="D97" s="91" t="s">
        <v>277</v>
      </c>
      <c r="E97" s="91" t="s">
        <v>171</v>
      </c>
      <c r="F97" s="92"/>
      <c r="G97" s="92"/>
      <c r="H97" s="92"/>
      <c r="I97" s="92"/>
      <c r="J97" s="92"/>
      <c r="K97" s="231"/>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row>
    <row r="98" spans="1:63" ht="19.899999999999999" customHeight="1">
      <c r="A98" s="7"/>
      <c r="B98" s="232">
        <v>85</v>
      </c>
      <c r="C98" s="88" t="s">
        <v>278</v>
      </c>
      <c r="D98" s="90" t="s">
        <v>275</v>
      </c>
      <c r="E98" s="90" t="s">
        <v>231</v>
      </c>
      <c r="F98" s="93"/>
      <c r="G98" s="93"/>
      <c r="H98" s="93"/>
      <c r="I98" s="93"/>
      <c r="J98" s="93"/>
      <c r="K98" s="235"/>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row>
    <row r="99" spans="1:63" ht="19.899999999999999" customHeight="1">
      <c r="A99" s="7"/>
      <c r="B99" s="230">
        <v>86</v>
      </c>
      <c r="C99" s="89" t="s">
        <v>279</v>
      </c>
      <c r="D99" s="91" t="s">
        <v>280</v>
      </c>
      <c r="E99" s="91" t="s">
        <v>189</v>
      </c>
      <c r="F99" s="92"/>
      <c r="G99" s="92"/>
      <c r="H99" s="92"/>
      <c r="I99" s="92"/>
      <c r="J99" s="92"/>
      <c r="K99" s="231"/>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row>
    <row r="100" spans="1:63" ht="19.899999999999999" customHeight="1">
      <c r="A100" s="7"/>
      <c r="B100" s="232">
        <v>87</v>
      </c>
      <c r="C100" s="88" t="s">
        <v>436</v>
      </c>
      <c r="D100" s="90" t="s">
        <v>194</v>
      </c>
      <c r="E100" s="90" t="s">
        <v>32</v>
      </c>
      <c r="F100" s="93"/>
      <c r="G100" s="93"/>
      <c r="H100" s="93"/>
      <c r="I100" s="93"/>
      <c r="J100" s="93"/>
      <c r="K100" s="235"/>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row>
    <row r="101" spans="1:63" ht="19.899999999999999" customHeight="1">
      <c r="A101" s="7"/>
      <c r="B101" s="230">
        <v>88</v>
      </c>
      <c r="C101" s="89" t="s">
        <v>437</v>
      </c>
      <c r="D101" s="91" t="s">
        <v>281</v>
      </c>
      <c r="E101" s="91" t="s">
        <v>183</v>
      </c>
      <c r="F101" s="92"/>
      <c r="G101" s="92"/>
      <c r="H101" s="92"/>
      <c r="I101" s="92"/>
      <c r="J101" s="92"/>
      <c r="K101" s="231"/>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row>
    <row r="102" spans="1:63" ht="19.899999999999999" customHeight="1">
      <c r="A102" s="7"/>
      <c r="B102" s="232">
        <v>89</v>
      </c>
      <c r="C102" s="88" t="s">
        <v>438</v>
      </c>
      <c r="D102" s="90" t="s">
        <v>152</v>
      </c>
      <c r="E102" s="90" t="s">
        <v>171</v>
      </c>
      <c r="F102" s="93"/>
      <c r="G102" s="93"/>
      <c r="H102" s="93"/>
      <c r="I102" s="93"/>
      <c r="J102" s="93"/>
      <c r="K102" s="235"/>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row>
    <row r="103" spans="1:63" ht="19.899999999999999" customHeight="1">
      <c r="A103" s="7"/>
      <c r="B103" s="230">
        <v>90</v>
      </c>
      <c r="C103" s="89" t="s">
        <v>282</v>
      </c>
      <c r="D103" s="91" t="s">
        <v>283</v>
      </c>
      <c r="E103" s="91" t="s">
        <v>140</v>
      </c>
      <c r="F103" s="92"/>
      <c r="G103" s="92"/>
      <c r="H103" s="92"/>
      <c r="I103" s="92"/>
      <c r="J103" s="92"/>
      <c r="K103" s="231"/>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row>
    <row r="104" spans="1:63" s="4" customFormat="1" ht="19.899999999999999" customHeight="1">
      <c r="A104" s="7"/>
      <c r="B104" s="232">
        <v>91</v>
      </c>
      <c r="C104" s="88" t="s">
        <v>284</v>
      </c>
      <c r="D104" s="90" t="s">
        <v>208</v>
      </c>
      <c r="E104" s="90" t="s">
        <v>174</v>
      </c>
      <c r="F104" s="93"/>
      <c r="G104" s="93"/>
      <c r="H104" s="93"/>
      <c r="I104" s="93"/>
      <c r="J104" s="93"/>
      <c r="K104" s="235"/>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row>
    <row r="105" spans="1:63" s="4" customFormat="1" ht="19.899999999999999" customHeight="1">
      <c r="A105" s="7"/>
      <c r="B105" s="230">
        <v>92</v>
      </c>
      <c r="C105" s="89" t="s">
        <v>285</v>
      </c>
      <c r="D105" s="91" t="s">
        <v>286</v>
      </c>
      <c r="E105" s="91" t="s">
        <v>171</v>
      </c>
      <c r="F105" s="92">
        <v>142</v>
      </c>
      <c r="G105" s="92"/>
      <c r="H105" s="92"/>
      <c r="I105" s="92">
        <v>1776</v>
      </c>
      <c r="J105" s="92"/>
      <c r="K105" s="231"/>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row>
    <row r="106" spans="1:63" ht="19.899999999999999" customHeight="1">
      <c r="A106" s="7"/>
      <c r="B106" s="232">
        <v>93</v>
      </c>
      <c r="C106" s="88" t="s">
        <v>287</v>
      </c>
      <c r="D106" s="90" t="s">
        <v>288</v>
      </c>
      <c r="E106" s="90" t="s">
        <v>174</v>
      </c>
      <c r="F106" s="93"/>
      <c r="G106" s="93"/>
      <c r="H106" s="93"/>
      <c r="I106" s="93"/>
      <c r="J106" s="93"/>
      <c r="K106" s="235"/>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row>
    <row r="107" spans="1:63" ht="19.899999999999999" customHeight="1">
      <c r="A107" s="7"/>
      <c r="B107" s="230">
        <v>94</v>
      </c>
      <c r="C107" s="89" t="s">
        <v>439</v>
      </c>
      <c r="D107" s="91" t="s">
        <v>440</v>
      </c>
      <c r="E107" s="91" t="s">
        <v>140</v>
      </c>
      <c r="F107" s="92"/>
      <c r="G107" s="92"/>
      <c r="H107" s="92"/>
      <c r="I107" s="92"/>
      <c r="J107" s="92"/>
      <c r="K107" s="231"/>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row>
    <row r="108" spans="1:63" ht="19.899999999999999" customHeight="1">
      <c r="A108" s="7"/>
      <c r="B108" s="232">
        <v>95</v>
      </c>
      <c r="C108" s="88" t="s">
        <v>441</v>
      </c>
      <c r="D108" s="90" t="s">
        <v>442</v>
      </c>
      <c r="E108" s="90" t="s">
        <v>70</v>
      </c>
      <c r="F108" s="93"/>
      <c r="G108" s="93"/>
      <c r="H108" s="93"/>
      <c r="I108" s="93"/>
      <c r="J108" s="93"/>
      <c r="K108" s="235"/>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row>
    <row r="109" spans="1:63" ht="19.899999999999999" customHeight="1">
      <c r="A109" s="7"/>
      <c r="B109" s="230">
        <v>96</v>
      </c>
      <c r="C109" s="89" t="s">
        <v>447</v>
      </c>
      <c r="D109" s="91" t="s">
        <v>198</v>
      </c>
      <c r="E109" s="91" t="s">
        <v>164</v>
      </c>
      <c r="F109" s="92"/>
      <c r="G109" s="92"/>
      <c r="H109" s="92"/>
      <c r="I109" s="92"/>
      <c r="J109" s="92"/>
      <c r="K109" s="231"/>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row>
    <row r="110" spans="1:63" ht="19.899999999999999" customHeight="1">
      <c r="A110" s="7"/>
      <c r="B110" s="232">
        <v>97</v>
      </c>
      <c r="C110" s="88" t="s">
        <v>448</v>
      </c>
      <c r="D110" s="90" t="s">
        <v>443</v>
      </c>
      <c r="E110" s="90" t="s">
        <v>174</v>
      </c>
      <c r="F110" s="93"/>
      <c r="G110" s="93"/>
      <c r="H110" s="93"/>
      <c r="I110" s="93"/>
      <c r="J110" s="93"/>
      <c r="K110" s="235"/>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row>
    <row r="111" spans="1:63" s="4" customFormat="1" ht="19.899999999999999" customHeight="1">
      <c r="A111" s="7"/>
      <c r="B111" s="230">
        <v>98</v>
      </c>
      <c r="C111" s="89" t="s">
        <v>449</v>
      </c>
      <c r="D111" s="91" t="s">
        <v>444</v>
      </c>
      <c r="E111" s="91" t="s">
        <v>143</v>
      </c>
      <c r="F111" s="92"/>
      <c r="G111" s="92"/>
      <c r="H111" s="92"/>
      <c r="I111" s="92"/>
      <c r="J111" s="92"/>
      <c r="K111" s="231"/>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row>
    <row r="112" spans="1:63" s="4" customFormat="1" ht="19.899999999999999" customHeight="1">
      <c r="A112" s="7"/>
      <c r="B112" s="232">
        <v>99</v>
      </c>
      <c r="C112" s="88" t="s">
        <v>450</v>
      </c>
      <c r="D112" s="90" t="s">
        <v>445</v>
      </c>
      <c r="E112" s="90" t="s">
        <v>32</v>
      </c>
      <c r="F112" s="93"/>
      <c r="G112" s="93"/>
      <c r="H112" s="93"/>
      <c r="I112" s="93"/>
      <c r="J112" s="93"/>
      <c r="K112" s="235"/>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row>
    <row r="113" spans="1:63" ht="19.899999999999999" customHeight="1">
      <c r="A113" s="7"/>
      <c r="B113" s="230">
        <v>100</v>
      </c>
      <c r="C113" s="89" t="s">
        <v>451</v>
      </c>
      <c r="D113" s="91" t="s">
        <v>443</v>
      </c>
      <c r="E113" s="91" t="s">
        <v>174</v>
      </c>
      <c r="F113" s="92"/>
      <c r="G113" s="92"/>
      <c r="H113" s="92"/>
      <c r="I113" s="92"/>
      <c r="J113" s="92"/>
      <c r="K113" s="231"/>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row>
    <row r="114" spans="1:63" ht="19.899999999999999" customHeight="1">
      <c r="A114" s="7"/>
      <c r="B114" s="232">
        <v>101</v>
      </c>
      <c r="C114" s="88" t="s">
        <v>452</v>
      </c>
      <c r="D114" s="90" t="s">
        <v>446</v>
      </c>
      <c r="E114" s="90" t="s">
        <v>70</v>
      </c>
      <c r="F114" s="93"/>
      <c r="G114" s="93"/>
      <c r="H114" s="93"/>
      <c r="I114" s="93"/>
      <c r="J114" s="93"/>
      <c r="K114" s="235"/>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row>
    <row r="115" spans="1:63" ht="19.899999999999999" customHeight="1">
      <c r="A115" s="7"/>
      <c r="B115" s="230">
        <v>102</v>
      </c>
      <c r="C115" s="89" t="s">
        <v>326</v>
      </c>
      <c r="D115" s="91" t="s">
        <v>188</v>
      </c>
      <c r="E115" s="91" t="s">
        <v>189</v>
      </c>
      <c r="F115" s="92">
        <v>470</v>
      </c>
      <c r="G115" s="92">
        <v>240</v>
      </c>
      <c r="H115" s="92">
        <v>211</v>
      </c>
      <c r="I115" s="92">
        <v>211</v>
      </c>
      <c r="J115" s="92"/>
      <c r="K115" s="231"/>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row>
    <row r="116" spans="1:63" ht="19.899999999999999" customHeight="1">
      <c r="A116" s="7"/>
      <c r="B116" s="232">
        <v>103</v>
      </c>
      <c r="C116" s="88" t="s">
        <v>353</v>
      </c>
      <c r="D116" s="90" t="s">
        <v>354</v>
      </c>
      <c r="E116" s="90" t="s">
        <v>140</v>
      </c>
      <c r="F116" s="93"/>
      <c r="G116" s="93">
        <v>107</v>
      </c>
      <c r="H116" s="93"/>
      <c r="I116" s="93"/>
      <c r="J116" s="93"/>
      <c r="K116" s="235"/>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row>
    <row r="117" spans="1:63" ht="19.899999999999999" customHeight="1">
      <c r="A117" s="7"/>
      <c r="B117" s="230">
        <v>104</v>
      </c>
      <c r="C117" s="89" t="s">
        <v>486</v>
      </c>
      <c r="D117" s="91" t="s">
        <v>160</v>
      </c>
      <c r="E117" s="91" t="s">
        <v>161</v>
      </c>
      <c r="F117" s="92"/>
      <c r="G117" s="92"/>
      <c r="H117" s="92">
        <v>256</v>
      </c>
      <c r="I117" s="92">
        <v>256</v>
      </c>
      <c r="J117" s="92"/>
      <c r="K117" s="231"/>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row>
    <row r="118" spans="1:63" ht="19.899999999999999" customHeight="1">
      <c r="A118" s="7"/>
      <c r="B118" s="232">
        <v>105</v>
      </c>
      <c r="C118" s="88" t="s">
        <v>499</v>
      </c>
      <c r="D118" s="90" t="s">
        <v>500</v>
      </c>
      <c r="E118" s="90" t="s">
        <v>158</v>
      </c>
      <c r="F118" s="93"/>
      <c r="G118" s="93"/>
      <c r="H118" s="93">
        <v>570</v>
      </c>
      <c r="I118" s="93">
        <v>570</v>
      </c>
      <c r="J118" s="93"/>
      <c r="K118" s="235"/>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row>
    <row r="119" spans="1:63" ht="19.899999999999999" customHeight="1">
      <c r="A119" s="7"/>
      <c r="B119" s="230">
        <v>106</v>
      </c>
      <c r="C119" s="89" t="s">
        <v>501</v>
      </c>
      <c r="D119" s="91" t="s">
        <v>502</v>
      </c>
      <c r="E119" s="91"/>
      <c r="F119" s="92"/>
      <c r="G119" s="92"/>
      <c r="H119" s="92">
        <v>75</v>
      </c>
      <c r="I119" s="92">
        <v>75</v>
      </c>
      <c r="J119" s="92"/>
      <c r="K119" s="231"/>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row>
    <row r="120" spans="1:63" ht="19.899999999999999" customHeight="1">
      <c r="A120" s="7"/>
      <c r="B120" s="232">
        <v>107</v>
      </c>
      <c r="C120" s="88" t="s">
        <v>503</v>
      </c>
      <c r="D120" s="90" t="s">
        <v>238</v>
      </c>
      <c r="E120" s="90"/>
      <c r="F120" s="93"/>
      <c r="G120" s="93"/>
      <c r="H120" s="93">
        <v>137</v>
      </c>
      <c r="I120" s="93">
        <v>137</v>
      </c>
      <c r="J120" s="93"/>
      <c r="K120" s="235"/>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row>
    <row r="121" spans="1:63" ht="19.899999999999999" customHeight="1">
      <c r="A121" s="7"/>
      <c r="B121" s="230">
        <v>108</v>
      </c>
      <c r="C121" s="89" t="s">
        <v>504</v>
      </c>
      <c r="D121" s="91" t="s">
        <v>505</v>
      </c>
      <c r="E121" s="91"/>
      <c r="F121" s="92"/>
      <c r="G121" s="92"/>
      <c r="H121" s="92">
        <v>283</v>
      </c>
      <c r="I121" s="92">
        <v>283</v>
      </c>
      <c r="J121" s="92"/>
      <c r="K121" s="231"/>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row>
    <row r="122" spans="1:63" ht="19.899999999999999" customHeight="1">
      <c r="A122" s="7"/>
      <c r="B122" s="232">
        <v>109</v>
      </c>
      <c r="C122" s="88" t="s">
        <v>510</v>
      </c>
      <c r="D122" s="90" t="s">
        <v>511</v>
      </c>
      <c r="E122" s="90" t="s">
        <v>164</v>
      </c>
      <c r="F122" s="93"/>
      <c r="G122" s="93"/>
      <c r="H122" s="93"/>
      <c r="I122" s="93">
        <v>54</v>
      </c>
      <c r="J122" s="93"/>
      <c r="K122" s="235"/>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row>
    <row r="123" spans="1:63" ht="19.899999999999999" customHeight="1">
      <c r="A123" s="7"/>
      <c r="B123" s="230">
        <v>110</v>
      </c>
      <c r="C123" s="89" t="s">
        <v>534</v>
      </c>
      <c r="D123" s="91"/>
      <c r="E123" s="91"/>
      <c r="F123" s="92"/>
      <c r="G123" s="92"/>
      <c r="H123" s="92"/>
      <c r="I123" s="92">
        <v>331</v>
      </c>
      <c r="J123" s="92"/>
      <c r="K123" s="231"/>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row>
    <row r="124" spans="1:63" ht="19.899999999999999" customHeight="1" thickBot="1">
      <c r="A124" s="7"/>
      <c r="B124" s="236">
        <v>111</v>
      </c>
      <c r="C124" s="137" t="s">
        <v>557</v>
      </c>
      <c r="D124" s="217"/>
      <c r="E124" s="217"/>
      <c r="F124" s="138"/>
      <c r="G124" s="138"/>
      <c r="H124" s="138"/>
      <c r="I124" s="138"/>
      <c r="J124" s="138">
        <v>110</v>
      </c>
      <c r="K124" s="23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row>
    <row r="125" spans="1:63" s="4" customFormat="1" ht="19.899999999999999" customHeight="1" thickBot="1">
      <c r="A125" s="7"/>
      <c r="B125" s="371" t="s">
        <v>306</v>
      </c>
      <c r="C125" s="372"/>
      <c r="D125" s="372"/>
      <c r="E125" s="372"/>
      <c r="F125" s="242">
        <f>+SUM(F14:F116)</f>
        <v>299403</v>
      </c>
      <c r="G125" s="242">
        <f>+SUM(G14:G116)</f>
        <v>299981</v>
      </c>
      <c r="H125" s="242">
        <f>SUM(H14:H121)</f>
        <v>326639</v>
      </c>
      <c r="I125" s="242">
        <f>SUM(I14:I123)</f>
        <v>331302</v>
      </c>
      <c r="J125" s="242">
        <f>SUM(J14:J124)</f>
        <v>331523</v>
      </c>
      <c r="K125" s="243">
        <f>SUM(K14:K124)</f>
        <v>330628</v>
      </c>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row>
    <row r="126" spans="1:63" s="4" customFormat="1" ht="19.899999999999999" customHeight="1">
      <c r="A126" s="7"/>
      <c r="B126" s="108"/>
      <c r="C126" s="108"/>
      <c r="D126" s="108"/>
      <c r="E126" s="108"/>
      <c r="F126" s="109"/>
      <c r="G126" s="109"/>
      <c r="H126" s="109"/>
      <c r="I126" s="109"/>
      <c r="J126" s="109"/>
      <c r="K126" s="109"/>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row>
    <row r="127" spans="1:63" ht="19.899999999999999" customHeight="1" thickBot="1">
      <c r="A127" s="7"/>
      <c r="B127" s="218"/>
      <c r="C127" s="218"/>
      <c r="D127" s="218"/>
      <c r="E127" s="218"/>
      <c r="F127" s="72"/>
      <c r="G127" s="72"/>
      <c r="H127" s="72"/>
      <c r="I127" s="72"/>
      <c r="J127" s="72"/>
      <c r="K127" s="72"/>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row>
    <row r="128" spans="1:63" ht="19.899999999999999" customHeight="1" thickBot="1">
      <c r="A128" s="7"/>
      <c r="B128" s="247" t="s">
        <v>126</v>
      </c>
      <c r="C128" s="248" t="s">
        <v>289</v>
      </c>
      <c r="D128" s="248"/>
      <c r="E128" s="248"/>
      <c r="F128" s="249">
        <v>44166</v>
      </c>
      <c r="G128" s="249">
        <v>44531</v>
      </c>
      <c r="H128" s="249">
        <v>44896</v>
      </c>
      <c r="I128" s="249">
        <v>45261</v>
      </c>
      <c r="J128" s="249">
        <v>45627</v>
      </c>
      <c r="K128" s="250">
        <v>45992</v>
      </c>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row>
    <row r="129" spans="1:63" ht="19.899999999999999" customHeight="1">
      <c r="A129" s="7"/>
      <c r="B129" s="244">
        <v>1</v>
      </c>
      <c r="C129" s="224" t="s">
        <v>123</v>
      </c>
      <c r="D129" s="166" t="s">
        <v>114</v>
      </c>
      <c r="E129" s="166" t="s">
        <v>114</v>
      </c>
      <c r="F129" s="75">
        <v>119196</v>
      </c>
      <c r="G129" s="75">
        <v>120849</v>
      </c>
      <c r="H129" s="75">
        <v>119131</v>
      </c>
      <c r="I129" s="75">
        <v>109214</v>
      </c>
      <c r="J129" s="75">
        <v>100272</v>
      </c>
      <c r="K129" s="245">
        <v>89977</v>
      </c>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row>
    <row r="130" spans="1:63" ht="19.899999999999999" customHeight="1">
      <c r="A130" s="7"/>
      <c r="B130" s="232">
        <v>2</v>
      </c>
      <c r="C130" s="88" t="s">
        <v>290</v>
      </c>
      <c r="D130" s="88" t="s">
        <v>114</v>
      </c>
      <c r="E130" s="88" t="s">
        <v>114</v>
      </c>
      <c r="F130" s="30">
        <v>53033</v>
      </c>
      <c r="G130" s="30">
        <v>56066</v>
      </c>
      <c r="H130" s="30">
        <v>45993</v>
      </c>
      <c r="I130" s="30">
        <v>36323</v>
      </c>
      <c r="J130" s="30">
        <v>27006</v>
      </c>
      <c r="K130" s="233">
        <v>23582</v>
      </c>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row>
    <row r="131" spans="1:63" ht="19.899999999999999" customHeight="1">
      <c r="A131" s="7"/>
      <c r="B131" s="230">
        <v>3</v>
      </c>
      <c r="C131" s="89" t="s">
        <v>291</v>
      </c>
      <c r="D131" s="89" t="s">
        <v>114</v>
      </c>
      <c r="E131" s="89" t="s">
        <v>114</v>
      </c>
      <c r="F131" s="28">
        <v>111875</v>
      </c>
      <c r="G131" s="28">
        <v>127431</v>
      </c>
      <c r="H131" s="28">
        <v>128180</v>
      </c>
      <c r="I131" s="28">
        <v>121634</v>
      </c>
      <c r="J131" s="28"/>
      <c r="K131" s="234"/>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row>
    <row r="132" spans="1:63" ht="19.899999999999999" customHeight="1" thickBot="1">
      <c r="A132" s="7"/>
      <c r="B132" s="236">
        <v>4</v>
      </c>
      <c r="C132" s="137" t="s">
        <v>556</v>
      </c>
      <c r="D132" s="137"/>
      <c r="E132" s="137"/>
      <c r="F132" s="219"/>
      <c r="G132" s="219"/>
      <c r="H132" s="219"/>
      <c r="I132" s="219"/>
      <c r="J132" s="219">
        <v>115304</v>
      </c>
      <c r="K132" s="246">
        <v>112431</v>
      </c>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row>
    <row r="133" spans="1:63" s="4" customFormat="1" ht="19.899999999999999" customHeight="1" thickBot="1">
      <c r="A133" s="7"/>
      <c r="B133" s="371" t="s">
        <v>305</v>
      </c>
      <c r="C133" s="372"/>
      <c r="D133" s="372"/>
      <c r="E133" s="372"/>
      <c r="F133" s="242">
        <f>+SUM(F129:F131)</f>
        <v>284104</v>
      </c>
      <c r="G133" s="242">
        <f>+SUM(G129:G131)</f>
        <v>304346</v>
      </c>
      <c r="H133" s="242">
        <f>SUM(H129:H131)</f>
        <v>293304</v>
      </c>
      <c r="I133" s="242">
        <f>SUM(I129:I131)</f>
        <v>267171</v>
      </c>
      <c r="J133" s="242">
        <f>SUM(J129:J132)</f>
        <v>242582</v>
      </c>
      <c r="K133" s="243">
        <f>SUM(K129:K132)</f>
        <v>225990</v>
      </c>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row>
    <row r="134" spans="1:63" ht="19.899999999999999" customHeight="1">
      <c r="A134" s="7"/>
      <c r="B134" s="108"/>
      <c r="C134" s="108"/>
      <c r="D134" s="108"/>
      <c r="E134" s="108"/>
      <c r="F134" s="109"/>
      <c r="G134" s="109"/>
      <c r="H134" s="109"/>
      <c r="I134" s="109"/>
      <c r="J134" s="109"/>
      <c r="K134" s="109"/>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row>
    <row r="135" spans="1:63" s="4" customFormat="1" ht="19.899999999999999" customHeight="1" thickBot="1">
      <c r="A135" s="7"/>
      <c r="B135" s="218"/>
      <c r="C135" s="218"/>
      <c r="D135" s="218"/>
      <c r="E135" s="218"/>
      <c r="F135" s="72"/>
      <c r="G135" s="72"/>
      <c r="H135" s="72"/>
      <c r="I135" s="72"/>
      <c r="J135" s="72"/>
      <c r="K135" s="72"/>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row>
    <row r="136" spans="1:63" s="4" customFormat="1" ht="19.899999999999999" customHeight="1" thickBot="1">
      <c r="A136" s="7"/>
      <c r="B136" s="247" t="s">
        <v>126</v>
      </c>
      <c r="C136" s="248" t="s">
        <v>292</v>
      </c>
      <c r="D136" s="248"/>
      <c r="E136" s="248"/>
      <c r="F136" s="249">
        <v>44166</v>
      </c>
      <c r="G136" s="249">
        <v>44531</v>
      </c>
      <c r="H136" s="249">
        <v>44896</v>
      </c>
      <c r="I136" s="249">
        <v>45261</v>
      </c>
      <c r="J136" s="249">
        <v>45627</v>
      </c>
      <c r="K136" s="250">
        <v>45992</v>
      </c>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row>
    <row r="137" spans="1:63" s="4" customFormat="1" ht="19.899999999999999" customHeight="1">
      <c r="A137" s="7"/>
      <c r="B137" s="244">
        <v>1</v>
      </c>
      <c r="C137" s="166" t="s">
        <v>293</v>
      </c>
      <c r="D137" s="225" t="s">
        <v>120</v>
      </c>
      <c r="E137" s="225"/>
      <c r="F137" s="75">
        <v>3917</v>
      </c>
      <c r="G137" s="75">
        <v>4574</v>
      </c>
      <c r="H137" s="74">
        <v>4141</v>
      </c>
      <c r="I137" s="74"/>
      <c r="J137" s="74"/>
      <c r="K137" s="251">
        <v>1396</v>
      </c>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row>
    <row r="138" spans="1:63" s="4" customFormat="1" ht="19.899999999999999" customHeight="1">
      <c r="A138" s="7"/>
      <c r="B138" s="232">
        <v>2</v>
      </c>
      <c r="C138" s="88" t="s">
        <v>294</v>
      </c>
      <c r="D138" s="90" t="s">
        <v>497</v>
      </c>
      <c r="E138" s="90" t="s">
        <v>498</v>
      </c>
      <c r="F138" s="30">
        <v>1492</v>
      </c>
      <c r="G138" s="30">
        <v>982</v>
      </c>
      <c r="H138" s="93">
        <v>1833</v>
      </c>
      <c r="I138" s="93">
        <v>4655</v>
      </c>
      <c r="J138" s="93">
        <v>8941</v>
      </c>
      <c r="K138" s="235">
        <v>9979</v>
      </c>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row>
    <row r="139" spans="1:63" s="4" customFormat="1" ht="19.899999999999999" customHeight="1" thickBot="1">
      <c r="A139" s="7"/>
      <c r="B139" s="252">
        <v>3</v>
      </c>
      <c r="C139" s="218" t="s">
        <v>415</v>
      </c>
      <c r="D139" s="220" t="s">
        <v>300</v>
      </c>
      <c r="E139" s="220" t="s">
        <v>301</v>
      </c>
      <c r="F139" s="73"/>
      <c r="G139" s="73">
        <v>146</v>
      </c>
      <c r="H139" s="221"/>
      <c r="I139" s="221"/>
      <c r="J139" s="221"/>
      <c r="K139" s="253"/>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row>
    <row r="140" spans="1:63" s="4" customFormat="1" ht="19.899999999999999" customHeight="1" thickBot="1">
      <c r="A140" s="7"/>
      <c r="B140" s="373" t="s">
        <v>302</v>
      </c>
      <c r="C140" s="374"/>
      <c r="D140" s="374"/>
      <c r="E140" s="374"/>
      <c r="F140" s="254">
        <f>F138+F137</f>
        <v>5409</v>
      </c>
      <c r="G140" s="254">
        <f>G138+G137+G139</f>
        <v>5702</v>
      </c>
      <c r="H140" s="254">
        <f>SUM(H137:H139)</f>
        <v>5974</v>
      </c>
      <c r="I140" s="254">
        <f>SUM(I137:I139)</f>
        <v>4655</v>
      </c>
      <c r="J140" s="254">
        <f>SUM(J137:J139)</f>
        <v>8941</v>
      </c>
      <c r="K140" s="255">
        <f>SUM(K137:K139)</f>
        <v>11375</v>
      </c>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row>
    <row r="141" spans="1:63" s="4" customFormat="1" ht="19.899999999999999" customHeight="1">
      <c r="A141" s="7"/>
      <c r="B141" s="166"/>
      <c r="C141" s="166"/>
      <c r="D141" s="166"/>
      <c r="E141" s="166"/>
      <c r="F141" s="74"/>
      <c r="G141" s="74"/>
      <c r="H141" s="74"/>
      <c r="I141" s="74"/>
      <c r="J141" s="74"/>
      <c r="K141" s="74"/>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row>
    <row r="142" spans="1:63" s="4" customFormat="1" ht="19.899999999999999" customHeight="1" thickBot="1">
      <c r="A142" s="7"/>
      <c r="B142" s="137"/>
      <c r="C142" s="137"/>
      <c r="D142" s="137"/>
      <c r="E142" s="137"/>
      <c r="F142" s="138"/>
      <c r="G142" s="138"/>
      <c r="H142" s="138"/>
      <c r="I142" s="138"/>
      <c r="J142" s="138"/>
      <c r="K142" s="138"/>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row>
    <row r="143" spans="1:63" s="4" customFormat="1" ht="15.75" thickBot="1">
      <c r="A143" s="7"/>
      <c r="B143" s="259" t="s">
        <v>126</v>
      </c>
      <c r="C143" s="260" t="s">
        <v>295</v>
      </c>
      <c r="D143" s="261"/>
      <c r="E143" s="261"/>
      <c r="F143" s="262">
        <v>44166</v>
      </c>
      <c r="G143" s="262">
        <v>44348</v>
      </c>
      <c r="H143" s="262">
        <v>44896</v>
      </c>
      <c r="I143" s="262">
        <v>45261</v>
      </c>
      <c r="J143" s="262">
        <v>45627</v>
      </c>
      <c r="K143" s="263">
        <v>45627</v>
      </c>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row>
    <row r="144" spans="1:63" s="4" customFormat="1" ht="19.899999999999999" customHeight="1">
      <c r="A144" s="7"/>
      <c r="B144" s="228">
        <v>1</v>
      </c>
      <c r="C144" s="108" t="s">
        <v>296</v>
      </c>
      <c r="D144" s="108" t="s">
        <v>91</v>
      </c>
      <c r="E144" s="108" t="s">
        <v>30</v>
      </c>
      <c r="F144" s="109" t="s">
        <v>323</v>
      </c>
      <c r="G144" s="109" t="s">
        <v>323</v>
      </c>
      <c r="H144" s="109" t="s">
        <v>496</v>
      </c>
      <c r="I144" s="109"/>
      <c r="J144" s="109"/>
      <c r="K144" s="256"/>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row>
    <row r="145" spans="1:63" s="4" customFormat="1" ht="19.899999999999999" customHeight="1">
      <c r="A145" s="7"/>
      <c r="B145" s="230">
        <v>2</v>
      </c>
      <c r="C145" s="89" t="s">
        <v>297</v>
      </c>
      <c r="D145" s="89" t="s">
        <v>298</v>
      </c>
      <c r="E145" s="89" t="s">
        <v>171</v>
      </c>
      <c r="F145" s="92" t="s">
        <v>558</v>
      </c>
      <c r="G145" s="92" t="s">
        <v>558</v>
      </c>
      <c r="H145" s="92" t="s">
        <v>558</v>
      </c>
      <c r="I145" s="92"/>
      <c r="J145" s="92"/>
      <c r="K145" s="231"/>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row>
    <row r="146" spans="1:63" s="4" customFormat="1" ht="19.899999999999999" customHeight="1" thickBot="1">
      <c r="A146" s="7"/>
      <c r="B146" s="236">
        <v>3</v>
      </c>
      <c r="C146" s="137" t="s">
        <v>299</v>
      </c>
      <c r="D146" s="137" t="s">
        <v>300</v>
      </c>
      <c r="E146" s="137" t="s">
        <v>301</v>
      </c>
      <c r="F146" s="138" t="s">
        <v>558</v>
      </c>
      <c r="G146" s="138" t="s">
        <v>558</v>
      </c>
      <c r="H146" s="138" t="s">
        <v>558</v>
      </c>
      <c r="I146" s="138"/>
      <c r="J146" s="138"/>
      <c r="K146" s="23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row>
    <row r="147" spans="1:63" s="4" customFormat="1" ht="19.899999999999999" customHeight="1" thickBot="1">
      <c r="A147" s="7"/>
      <c r="B147" s="371" t="s">
        <v>304</v>
      </c>
      <c r="C147" s="372"/>
      <c r="D147" s="372"/>
      <c r="E147" s="372"/>
      <c r="F147" s="242">
        <f t="shared" ref="F147:K147" si="0">SUM(F144:F146)</f>
        <v>0</v>
      </c>
      <c r="G147" s="242">
        <f t="shared" si="0"/>
        <v>0</v>
      </c>
      <c r="H147" s="257">
        <f t="shared" si="0"/>
        <v>0</v>
      </c>
      <c r="I147" s="257">
        <f t="shared" si="0"/>
        <v>0</v>
      </c>
      <c r="J147" s="257">
        <f t="shared" si="0"/>
        <v>0</v>
      </c>
      <c r="K147" s="258">
        <f t="shared" si="0"/>
        <v>0</v>
      </c>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row>
    <row r="148" spans="1:63" s="4" customFormat="1" ht="19.899999999999999" customHeight="1" thickBot="1">
      <c r="A148" s="7"/>
      <c r="B148" s="226"/>
      <c r="C148" s="226"/>
      <c r="D148" s="226"/>
      <c r="E148" s="226"/>
      <c r="F148" s="227"/>
      <c r="G148" s="227"/>
      <c r="H148" s="227"/>
      <c r="I148" s="227"/>
      <c r="J148" s="227"/>
      <c r="K148" s="22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row>
    <row r="149" spans="1:63" s="4" customFormat="1" ht="19.899999999999999" customHeight="1" thickBot="1">
      <c r="A149" s="7"/>
      <c r="B149" s="371" t="s">
        <v>303</v>
      </c>
      <c r="C149" s="372"/>
      <c r="D149" s="372"/>
      <c r="E149" s="372"/>
      <c r="F149" s="242">
        <f t="shared" ref="F149:K149" si="1">F147+F140+F133+F125</f>
        <v>588916</v>
      </c>
      <c r="G149" s="242">
        <f t="shared" si="1"/>
        <v>610029</v>
      </c>
      <c r="H149" s="242">
        <f t="shared" si="1"/>
        <v>625917</v>
      </c>
      <c r="I149" s="242">
        <f t="shared" si="1"/>
        <v>603128</v>
      </c>
      <c r="J149" s="242">
        <f t="shared" si="1"/>
        <v>583046</v>
      </c>
      <c r="K149" s="243">
        <f t="shared" si="1"/>
        <v>567993</v>
      </c>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row>
    <row r="150" spans="1:63" s="4" customFormat="1" ht="19.899999999999999" customHeight="1">
      <c r="A150" s="7"/>
      <c r="B150" s="108"/>
      <c r="C150" s="108"/>
      <c r="D150" s="108"/>
      <c r="E150" s="108"/>
      <c r="F150" s="109"/>
      <c r="G150" s="109"/>
      <c r="H150" s="109"/>
      <c r="I150" s="109"/>
      <c r="J150" s="109"/>
      <c r="K150" s="109"/>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row>
    <row r="151" spans="1:63" s="4" customFormat="1" ht="19.899999999999999" customHeight="1">
      <c r="A151" s="7"/>
      <c r="B151" s="34"/>
      <c r="C151" s="34" t="s">
        <v>336</v>
      </c>
      <c r="D151" s="34"/>
      <c r="E151" s="34"/>
      <c r="F151" s="29"/>
      <c r="G151" s="29"/>
      <c r="H151" s="29"/>
      <c r="I151" s="29"/>
      <c r="J151" s="29"/>
      <c r="K151" s="29"/>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row>
    <row r="152" spans="1:63" s="4" customFormat="1" ht="19.899999999999999" customHeight="1">
      <c r="A152" s="7"/>
      <c r="B152" s="33" t="s">
        <v>335</v>
      </c>
      <c r="C152" s="41" t="s">
        <v>380</v>
      </c>
      <c r="D152" s="33"/>
      <c r="E152" s="33"/>
      <c r="F152" s="31"/>
      <c r="G152" s="31"/>
      <c r="H152" s="31"/>
      <c r="I152" s="31"/>
      <c r="J152" s="31"/>
      <c r="K152" s="31"/>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row>
    <row r="153" spans="1:63" s="4" customFormat="1" ht="19.899999999999999" customHeight="1">
      <c r="A153" s="7"/>
      <c r="B153" s="34" t="s">
        <v>335</v>
      </c>
      <c r="C153" s="40" t="s">
        <v>384</v>
      </c>
      <c r="D153" s="34"/>
      <c r="E153" s="34"/>
      <c r="F153" s="29"/>
      <c r="G153" s="29"/>
      <c r="H153" s="29"/>
      <c r="I153" s="29"/>
      <c r="J153" s="29"/>
      <c r="K153" s="29"/>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row>
    <row r="154" spans="1:63" s="4" customFormat="1" ht="19.899999999999999" customHeight="1">
      <c r="A154" s="7"/>
      <c r="B154" s="33" t="s">
        <v>335</v>
      </c>
      <c r="C154" s="41" t="s">
        <v>559</v>
      </c>
      <c r="D154" s="33"/>
      <c r="E154" s="33"/>
      <c r="F154" s="31"/>
      <c r="G154" s="31"/>
      <c r="H154" s="31"/>
      <c r="I154" s="31"/>
      <c r="J154" s="31"/>
      <c r="K154" s="31"/>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row>
    <row r="155" spans="1:63" s="4" customFormat="1">
      <c r="A155" s="7"/>
      <c r="B155" s="7"/>
      <c r="C155" s="7"/>
      <c r="D155" s="7"/>
      <c r="E155" s="7"/>
      <c r="F155" s="7"/>
      <c r="G155" s="7"/>
      <c r="H155" s="7"/>
      <c r="I155" s="7"/>
      <c r="J155" s="20"/>
      <c r="K155" s="20"/>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row>
    <row r="156" spans="1:63" s="4" customFormat="1">
      <c r="A156" s="7"/>
      <c r="B156" s="7"/>
      <c r="C156" s="7"/>
      <c r="D156" s="7"/>
      <c r="E156" s="7"/>
      <c r="F156" s="7"/>
      <c r="G156" s="7"/>
      <c r="H156" s="7"/>
      <c r="I156" s="7"/>
      <c r="J156" s="20"/>
      <c r="K156" s="20"/>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row>
    <row r="157" spans="1:63" s="4" customFormat="1">
      <c r="A157" s="7"/>
      <c r="B157" s="7"/>
      <c r="C157" s="7"/>
      <c r="D157" s="7"/>
      <c r="E157" s="7"/>
      <c r="F157" s="7"/>
      <c r="G157" s="7"/>
      <c r="H157" s="7"/>
      <c r="I157" s="7"/>
      <c r="J157" s="20"/>
      <c r="K157" s="20"/>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row>
    <row r="158" spans="1:63" s="4" customFormat="1">
      <c r="A158" s="7"/>
      <c r="B158" s="7"/>
      <c r="C158" s="7"/>
      <c r="D158" s="7"/>
      <c r="E158" s="7"/>
      <c r="F158" s="7"/>
      <c r="G158" s="7"/>
      <c r="H158" s="7"/>
      <c r="I158" s="7"/>
      <c r="J158" s="20"/>
      <c r="K158" s="20"/>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row>
    <row r="159" spans="1:63" s="4" customFormat="1">
      <c r="A159" s="7"/>
      <c r="B159" s="7"/>
      <c r="C159" s="7"/>
      <c r="D159" s="7"/>
      <c r="E159" s="7"/>
      <c r="F159" s="7"/>
      <c r="G159" s="7"/>
      <c r="H159" s="7"/>
      <c r="I159" s="7"/>
      <c r="J159" s="20"/>
      <c r="K159" s="20"/>
      <c r="L159" s="7"/>
      <c r="M159" s="7"/>
      <c r="N159" s="7"/>
      <c r="O159" s="7"/>
      <c r="P159" s="7"/>
      <c r="Q159" s="7"/>
      <c r="R159" s="7"/>
      <c r="S159" s="7"/>
      <c r="T159" s="7"/>
      <c r="U159" s="7"/>
      <c r="V159" s="7"/>
      <c r="W159" s="7"/>
      <c r="X159" s="7"/>
      <c r="Y159" s="7"/>
      <c r="Z159" s="7"/>
      <c r="AA159" s="7"/>
      <c r="AB159" s="7"/>
      <c r="AC159" s="7"/>
    </row>
    <row r="160" spans="1:63" s="4" customFormat="1">
      <c r="A160" s="7"/>
      <c r="B160" s="7"/>
      <c r="C160" s="7"/>
      <c r="D160" s="7"/>
      <c r="E160" s="7"/>
      <c r="F160" s="7"/>
      <c r="G160" s="7"/>
      <c r="H160" s="7"/>
      <c r="I160" s="7"/>
      <c r="J160" s="20"/>
      <c r="K160" s="20"/>
      <c r="L160" s="7"/>
      <c r="M160" s="7"/>
      <c r="N160" s="7"/>
      <c r="O160" s="7"/>
      <c r="P160" s="7"/>
      <c r="Q160" s="7"/>
      <c r="R160" s="7"/>
      <c r="S160" s="7"/>
      <c r="T160" s="7"/>
      <c r="U160" s="7"/>
      <c r="V160" s="7"/>
      <c r="W160" s="7"/>
      <c r="X160" s="7"/>
      <c r="Y160" s="7"/>
      <c r="Z160" s="7"/>
      <c r="AA160" s="7"/>
      <c r="AB160" s="7"/>
      <c r="AC160" s="7"/>
    </row>
    <row r="161" spans="1:29" s="4" customFormat="1">
      <c r="A161" s="7"/>
      <c r="B161" s="7"/>
      <c r="C161" s="7"/>
      <c r="D161" s="7"/>
      <c r="E161" s="7"/>
      <c r="F161" s="7"/>
      <c r="G161" s="7"/>
      <c r="H161" s="7"/>
      <c r="I161" s="7"/>
      <c r="J161" s="20"/>
      <c r="K161" s="20"/>
      <c r="L161" s="7"/>
      <c r="M161" s="7"/>
      <c r="N161" s="7"/>
      <c r="O161" s="7"/>
      <c r="P161" s="7"/>
      <c r="Q161" s="7"/>
      <c r="R161" s="7"/>
      <c r="S161" s="7"/>
      <c r="T161" s="7"/>
      <c r="U161" s="7"/>
      <c r="V161" s="7"/>
      <c r="W161" s="7"/>
      <c r="X161" s="7"/>
      <c r="Y161" s="7"/>
      <c r="Z161" s="7"/>
      <c r="AA161" s="7"/>
      <c r="AB161" s="7"/>
      <c r="AC161" s="7"/>
    </row>
    <row r="162" spans="1:29" s="4" customFormat="1">
      <c r="A162" s="7"/>
      <c r="B162" s="7"/>
      <c r="C162" s="7"/>
      <c r="D162" s="7"/>
      <c r="E162" s="7"/>
      <c r="F162" s="7"/>
      <c r="G162" s="7"/>
      <c r="H162" s="7"/>
      <c r="I162" s="7"/>
      <c r="J162" s="20"/>
      <c r="K162" s="20"/>
      <c r="L162" s="7"/>
      <c r="M162" s="7"/>
      <c r="N162" s="7"/>
      <c r="O162" s="7"/>
      <c r="P162" s="7"/>
      <c r="Q162" s="7"/>
      <c r="R162" s="7"/>
      <c r="S162" s="7"/>
      <c r="T162" s="7"/>
      <c r="U162" s="7"/>
      <c r="V162" s="7"/>
      <c r="W162" s="7"/>
      <c r="X162" s="7"/>
      <c r="Y162" s="7"/>
      <c r="Z162" s="7"/>
      <c r="AA162" s="7"/>
      <c r="AB162" s="7"/>
      <c r="AC162" s="7"/>
    </row>
    <row r="163" spans="1:29" s="4" customFormat="1">
      <c r="A163" s="7"/>
      <c r="B163" s="7"/>
      <c r="C163" s="7"/>
      <c r="D163" s="7"/>
      <c r="E163" s="7"/>
      <c r="F163" s="7"/>
      <c r="G163" s="7"/>
      <c r="H163" s="7"/>
      <c r="I163" s="7"/>
      <c r="J163" s="20"/>
      <c r="K163" s="20"/>
      <c r="L163" s="7"/>
      <c r="M163" s="7"/>
      <c r="N163" s="7"/>
      <c r="O163" s="7"/>
      <c r="P163" s="7"/>
      <c r="Q163" s="7"/>
      <c r="R163" s="7"/>
      <c r="S163" s="7"/>
      <c r="T163" s="7"/>
      <c r="U163" s="7"/>
      <c r="V163" s="7"/>
      <c r="W163" s="7"/>
      <c r="X163" s="7"/>
      <c r="Y163" s="7"/>
      <c r="Z163" s="7"/>
      <c r="AA163" s="7"/>
      <c r="AB163" s="7"/>
      <c r="AC163" s="7"/>
    </row>
    <row r="164" spans="1:29" s="4" customFormat="1">
      <c r="A164" s="7"/>
      <c r="B164" s="7"/>
      <c r="C164" s="7"/>
      <c r="D164" s="7"/>
      <c r="E164" s="7"/>
      <c r="F164" s="7"/>
      <c r="G164" s="7"/>
      <c r="H164" s="7"/>
      <c r="I164" s="7"/>
      <c r="J164" s="20"/>
      <c r="K164" s="20"/>
      <c r="L164" s="7"/>
      <c r="M164" s="7"/>
      <c r="N164" s="7"/>
      <c r="O164" s="7"/>
      <c r="P164" s="7"/>
      <c r="Q164" s="7"/>
      <c r="R164" s="7"/>
      <c r="S164" s="7"/>
      <c r="T164" s="7"/>
      <c r="U164" s="7"/>
      <c r="V164" s="7"/>
      <c r="W164" s="7"/>
      <c r="X164" s="7"/>
      <c r="Y164" s="7"/>
      <c r="Z164" s="7"/>
      <c r="AA164" s="7"/>
      <c r="AB164" s="7"/>
      <c r="AC164" s="7"/>
    </row>
    <row r="165" spans="1:29" s="4" customFormat="1">
      <c r="A165" s="7"/>
      <c r="B165" s="7"/>
      <c r="C165" s="7"/>
      <c r="D165" s="7"/>
      <c r="E165" s="7"/>
      <c r="F165" s="7"/>
      <c r="G165" s="7"/>
      <c r="H165" s="7"/>
      <c r="I165" s="7"/>
      <c r="J165" s="20"/>
      <c r="K165" s="20"/>
      <c r="L165" s="7"/>
      <c r="M165" s="7"/>
      <c r="N165" s="7"/>
      <c r="O165" s="7"/>
      <c r="P165" s="7"/>
      <c r="Q165" s="7"/>
      <c r="R165" s="7"/>
      <c r="S165" s="7"/>
      <c r="T165" s="7"/>
      <c r="U165" s="7"/>
      <c r="V165" s="7"/>
      <c r="W165" s="7"/>
      <c r="X165" s="7"/>
      <c r="Y165" s="7"/>
      <c r="Z165" s="7"/>
      <c r="AA165" s="7"/>
      <c r="AB165" s="7"/>
      <c r="AC165" s="7"/>
    </row>
    <row r="166" spans="1:29" s="4" customFormat="1">
      <c r="A166" s="7"/>
      <c r="B166" s="7"/>
      <c r="C166" s="7"/>
      <c r="D166" s="7"/>
      <c r="E166" s="7"/>
      <c r="F166" s="7"/>
      <c r="G166" s="7"/>
      <c r="H166" s="7"/>
      <c r="I166" s="7"/>
      <c r="J166" s="20"/>
      <c r="K166" s="20"/>
      <c r="L166" s="7"/>
      <c r="M166" s="7"/>
      <c r="N166" s="7"/>
      <c r="O166" s="7"/>
      <c r="P166" s="7"/>
      <c r="Q166" s="7"/>
      <c r="R166" s="7"/>
      <c r="S166" s="7"/>
      <c r="T166" s="7"/>
      <c r="U166" s="7"/>
      <c r="V166" s="7"/>
      <c r="W166" s="7"/>
      <c r="X166" s="7"/>
      <c r="Y166" s="7"/>
      <c r="Z166" s="7"/>
      <c r="AA166" s="7"/>
      <c r="AB166" s="7"/>
      <c r="AC166" s="7"/>
    </row>
    <row r="167" spans="1:29" s="4" customFormat="1">
      <c r="A167" s="7"/>
      <c r="B167" s="7"/>
      <c r="C167" s="7"/>
      <c r="D167" s="7"/>
      <c r="E167" s="7"/>
      <c r="F167" s="7"/>
      <c r="G167" s="7"/>
      <c r="H167" s="7"/>
      <c r="I167" s="7"/>
      <c r="J167" s="20"/>
      <c r="K167" s="20"/>
      <c r="L167" s="7"/>
      <c r="M167" s="7"/>
      <c r="N167" s="7"/>
      <c r="O167" s="7"/>
      <c r="P167" s="7"/>
      <c r="Q167" s="7"/>
      <c r="R167" s="7"/>
      <c r="S167" s="7"/>
      <c r="T167" s="7"/>
      <c r="U167" s="7"/>
      <c r="V167" s="7"/>
      <c r="W167" s="7"/>
      <c r="X167" s="7"/>
      <c r="Y167" s="7"/>
      <c r="Z167" s="7"/>
      <c r="AA167" s="7"/>
      <c r="AB167" s="7"/>
      <c r="AC167" s="7"/>
    </row>
    <row r="168" spans="1:29" s="4" customFormat="1">
      <c r="A168" s="7"/>
      <c r="B168" s="7"/>
      <c r="C168" s="7"/>
      <c r="D168" s="7"/>
      <c r="E168" s="7"/>
      <c r="F168" s="7"/>
      <c r="G168" s="7"/>
      <c r="H168" s="7"/>
      <c r="I168" s="7"/>
      <c r="J168" s="20"/>
      <c r="K168" s="20"/>
      <c r="L168" s="7"/>
      <c r="M168" s="7"/>
      <c r="N168" s="7"/>
      <c r="O168" s="7"/>
      <c r="P168" s="7"/>
      <c r="Q168" s="7"/>
      <c r="R168" s="7"/>
      <c r="S168" s="7"/>
      <c r="T168" s="7"/>
      <c r="U168" s="7"/>
      <c r="V168" s="7"/>
      <c r="W168" s="7"/>
      <c r="X168" s="7"/>
      <c r="Y168" s="7"/>
      <c r="Z168" s="7"/>
      <c r="AA168" s="7"/>
      <c r="AB168" s="7"/>
      <c r="AC168" s="7"/>
    </row>
    <row r="169" spans="1:29" s="4" customFormat="1">
      <c r="A169" s="7"/>
      <c r="B169" s="7"/>
      <c r="C169" s="7"/>
      <c r="D169" s="7"/>
      <c r="E169" s="7"/>
      <c r="F169" s="7"/>
      <c r="G169" s="7"/>
      <c r="H169" s="7"/>
      <c r="I169" s="7"/>
      <c r="J169" s="20"/>
      <c r="K169" s="20"/>
      <c r="L169" s="7"/>
      <c r="M169" s="7"/>
      <c r="N169" s="7"/>
      <c r="O169" s="7"/>
      <c r="P169" s="7"/>
      <c r="Q169" s="7"/>
      <c r="R169" s="7"/>
      <c r="S169" s="7"/>
      <c r="T169" s="7"/>
      <c r="U169" s="7"/>
      <c r="V169" s="7"/>
      <c r="W169" s="7"/>
      <c r="X169" s="7"/>
      <c r="Y169" s="7"/>
      <c r="Z169" s="7"/>
      <c r="AA169" s="7"/>
      <c r="AB169" s="7"/>
      <c r="AC169" s="7"/>
    </row>
    <row r="170" spans="1:29" s="4" customFormat="1">
      <c r="A170" s="7"/>
      <c r="B170" s="7"/>
      <c r="C170" s="7"/>
      <c r="D170" s="7"/>
      <c r="E170" s="7"/>
      <c r="F170" s="7"/>
      <c r="G170" s="7"/>
      <c r="H170" s="7"/>
      <c r="I170" s="7"/>
      <c r="J170" s="20"/>
      <c r="K170" s="20"/>
      <c r="L170" s="7"/>
      <c r="M170" s="7"/>
      <c r="N170" s="7"/>
      <c r="O170" s="7"/>
      <c r="P170" s="7"/>
      <c r="Q170" s="7"/>
      <c r="R170" s="7"/>
      <c r="S170" s="7"/>
      <c r="T170" s="7"/>
      <c r="U170" s="7"/>
      <c r="V170" s="7"/>
      <c r="W170" s="7"/>
      <c r="X170" s="7"/>
      <c r="Y170" s="7"/>
      <c r="Z170" s="7"/>
      <c r="AA170" s="7"/>
      <c r="AB170" s="7"/>
      <c r="AC170" s="7"/>
    </row>
    <row r="171" spans="1:29" s="4" customFormat="1">
      <c r="A171" s="7"/>
      <c r="B171" s="7"/>
      <c r="C171" s="7"/>
      <c r="D171" s="7"/>
      <c r="E171" s="7"/>
      <c r="F171" s="7"/>
      <c r="G171" s="7"/>
      <c r="H171" s="7"/>
      <c r="I171" s="7"/>
      <c r="J171" s="20"/>
      <c r="K171" s="20"/>
      <c r="L171" s="7"/>
      <c r="M171" s="7"/>
      <c r="N171" s="7"/>
      <c r="O171" s="7"/>
      <c r="P171" s="7"/>
      <c r="Q171" s="7"/>
      <c r="R171" s="7"/>
      <c r="S171" s="7"/>
      <c r="T171" s="7"/>
      <c r="U171" s="7"/>
      <c r="V171" s="7"/>
      <c r="W171" s="7"/>
      <c r="X171" s="7"/>
      <c r="Y171" s="7"/>
      <c r="Z171" s="7"/>
      <c r="AA171" s="7"/>
      <c r="AB171" s="7"/>
      <c r="AC171" s="7"/>
    </row>
    <row r="172" spans="1:29" s="4" customFormat="1">
      <c r="A172" s="7"/>
      <c r="B172" s="7"/>
      <c r="C172" s="7"/>
      <c r="D172" s="7"/>
      <c r="E172" s="7"/>
      <c r="F172" s="7"/>
      <c r="G172" s="7"/>
      <c r="H172" s="7"/>
      <c r="I172" s="7"/>
      <c r="J172" s="20"/>
      <c r="K172" s="20"/>
      <c r="L172" s="7"/>
      <c r="M172" s="7"/>
      <c r="N172" s="7"/>
      <c r="O172" s="7"/>
      <c r="P172" s="7"/>
      <c r="Q172" s="7"/>
      <c r="R172" s="7"/>
      <c r="S172" s="7"/>
      <c r="T172" s="7"/>
      <c r="U172" s="7"/>
      <c r="V172" s="7"/>
      <c r="W172" s="7"/>
      <c r="X172" s="7"/>
      <c r="Y172" s="7"/>
      <c r="Z172" s="7"/>
      <c r="AA172" s="7"/>
      <c r="AB172" s="7"/>
      <c r="AC172" s="7"/>
    </row>
    <row r="173" spans="1:29" s="4" customFormat="1">
      <c r="A173" s="7"/>
      <c r="B173" s="7"/>
      <c r="C173" s="7"/>
      <c r="D173" s="7"/>
      <c r="E173" s="7"/>
      <c r="F173" s="7"/>
      <c r="G173" s="7"/>
      <c r="H173" s="7"/>
      <c r="I173" s="7"/>
      <c r="J173" s="20"/>
      <c r="K173" s="20"/>
      <c r="L173" s="7"/>
      <c r="M173" s="7"/>
      <c r="N173" s="7"/>
      <c r="O173" s="7"/>
      <c r="P173" s="7"/>
      <c r="Q173" s="7"/>
      <c r="R173" s="7"/>
      <c r="S173" s="7"/>
      <c r="T173" s="7"/>
      <c r="U173" s="7"/>
      <c r="V173" s="7"/>
      <c r="W173" s="7"/>
      <c r="X173" s="7"/>
      <c r="Y173" s="7"/>
      <c r="Z173" s="7"/>
      <c r="AA173" s="7"/>
      <c r="AB173" s="7"/>
      <c r="AC173" s="7"/>
    </row>
    <row r="174" spans="1:29" s="4" customFormat="1">
      <c r="A174" s="7"/>
      <c r="B174" s="7"/>
      <c r="C174" s="7"/>
      <c r="D174" s="7"/>
      <c r="E174" s="7"/>
      <c r="F174" s="7"/>
      <c r="G174" s="7"/>
      <c r="H174" s="7"/>
      <c r="I174" s="7"/>
      <c r="J174" s="20"/>
      <c r="K174" s="20"/>
      <c r="L174" s="7"/>
      <c r="M174" s="7"/>
      <c r="N174" s="7"/>
      <c r="O174" s="7"/>
      <c r="P174" s="7"/>
      <c r="Q174" s="7"/>
      <c r="R174" s="7"/>
      <c r="S174" s="7"/>
      <c r="T174" s="7"/>
      <c r="U174" s="7"/>
      <c r="V174" s="7"/>
      <c r="W174" s="7"/>
      <c r="X174" s="7"/>
      <c r="Y174" s="7"/>
      <c r="Z174" s="7"/>
      <c r="AA174" s="7"/>
      <c r="AB174" s="7"/>
      <c r="AC174" s="7"/>
    </row>
    <row r="175" spans="1:29" s="4" customFormat="1">
      <c r="A175" s="7"/>
      <c r="B175" s="7"/>
      <c r="C175" s="7"/>
      <c r="D175" s="7"/>
      <c r="E175" s="7"/>
      <c r="F175" s="7"/>
      <c r="G175" s="7"/>
      <c r="H175" s="7"/>
      <c r="I175" s="7"/>
      <c r="J175" s="20"/>
      <c r="K175" s="20"/>
      <c r="L175" s="7"/>
      <c r="M175" s="7"/>
      <c r="N175" s="7"/>
      <c r="O175" s="7"/>
      <c r="P175" s="7"/>
      <c r="Q175" s="7"/>
      <c r="R175" s="7"/>
      <c r="S175" s="7"/>
      <c r="T175" s="7"/>
      <c r="U175" s="7"/>
      <c r="V175" s="7"/>
      <c r="W175" s="7"/>
      <c r="X175" s="7"/>
      <c r="Y175" s="7"/>
      <c r="Z175" s="7"/>
      <c r="AA175" s="7"/>
      <c r="AB175" s="7"/>
      <c r="AC175" s="7"/>
    </row>
    <row r="176" spans="1:29" s="4" customFormat="1">
      <c r="A176" s="7"/>
      <c r="B176" s="7"/>
      <c r="C176" s="7"/>
      <c r="D176" s="7"/>
      <c r="E176" s="7"/>
      <c r="F176" s="7"/>
      <c r="G176" s="7"/>
      <c r="H176" s="7"/>
      <c r="I176" s="7"/>
      <c r="J176" s="20"/>
      <c r="K176" s="20"/>
      <c r="L176" s="7"/>
      <c r="M176" s="7"/>
      <c r="N176" s="7"/>
      <c r="O176" s="7"/>
      <c r="P176" s="7"/>
      <c r="Q176" s="7"/>
      <c r="R176" s="7"/>
      <c r="S176" s="7"/>
      <c r="T176" s="7"/>
      <c r="U176" s="7"/>
      <c r="V176" s="7"/>
      <c r="W176" s="7"/>
      <c r="X176" s="7"/>
      <c r="Y176" s="7"/>
      <c r="Z176" s="7"/>
      <c r="AA176" s="7"/>
      <c r="AB176" s="7"/>
      <c r="AC176" s="7"/>
    </row>
    <row r="177" spans="1:29" s="4" customFormat="1">
      <c r="A177" s="7"/>
      <c r="B177" s="7"/>
      <c r="C177" s="7"/>
      <c r="D177" s="7"/>
      <c r="E177" s="7"/>
      <c r="F177" s="7"/>
      <c r="G177" s="7"/>
      <c r="H177" s="7"/>
      <c r="I177" s="7"/>
      <c r="J177" s="20"/>
      <c r="K177" s="20"/>
      <c r="L177" s="7"/>
      <c r="M177" s="7"/>
      <c r="N177" s="7"/>
      <c r="O177" s="7"/>
      <c r="P177" s="7"/>
      <c r="Q177" s="7"/>
      <c r="R177" s="7"/>
      <c r="S177" s="7"/>
      <c r="T177" s="7"/>
      <c r="U177" s="7"/>
      <c r="V177" s="7"/>
      <c r="W177" s="7"/>
      <c r="X177" s="7"/>
      <c r="Y177" s="7"/>
      <c r="Z177" s="7"/>
      <c r="AA177" s="7"/>
      <c r="AB177" s="7"/>
      <c r="AC177" s="7"/>
    </row>
    <row r="178" spans="1:29" s="4" customFormat="1">
      <c r="A178" s="7"/>
      <c r="B178" s="7"/>
      <c r="C178" s="7"/>
      <c r="D178" s="7"/>
      <c r="E178" s="7"/>
      <c r="F178" s="7"/>
      <c r="G178" s="7"/>
      <c r="H178" s="7"/>
      <c r="I178" s="7"/>
      <c r="J178" s="20"/>
      <c r="K178" s="20"/>
      <c r="L178" s="7"/>
      <c r="M178" s="7"/>
      <c r="N178" s="7"/>
      <c r="O178" s="7"/>
      <c r="P178" s="7"/>
      <c r="Q178" s="7"/>
      <c r="R178" s="7"/>
      <c r="S178" s="7"/>
      <c r="T178" s="7"/>
      <c r="U178" s="7"/>
      <c r="V178" s="7"/>
      <c r="W178" s="7"/>
      <c r="X178" s="7"/>
      <c r="Y178" s="7"/>
      <c r="Z178" s="7"/>
      <c r="AA178" s="7"/>
      <c r="AB178" s="7"/>
      <c r="AC178" s="7"/>
    </row>
    <row r="179" spans="1:29" s="4" customFormat="1">
      <c r="A179" s="7"/>
      <c r="B179" s="7"/>
      <c r="C179" s="7"/>
      <c r="D179" s="7"/>
      <c r="E179" s="7"/>
      <c r="F179" s="7"/>
      <c r="G179" s="7"/>
      <c r="H179" s="7"/>
      <c r="I179" s="7"/>
      <c r="J179" s="20"/>
      <c r="K179" s="20"/>
      <c r="L179" s="7"/>
      <c r="M179" s="7"/>
      <c r="N179" s="7"/>
      <c r="O179" s="7"/>
      <c r="P179" s="7"/>
      <c r="Q179" s="7"/>
      <c r="R179" s="7"/>
      <c r="S179" s="7"/>
      <c r="T179" s="7"/>
      <c r="U179" s="7"/>
      <c r="V179" s="7"/>
      <c r="W179" s="7"/>
      <c r="X179" s="7"/>
      <c r="Y179" s="7"/>
      <c r="Z179" s="7"/>
      <c r="AA179" s="7"/>
      <c r="AB179" s="7"/>
      <c r="AC179" s="7"/>
    </row>
    <row r="180" spans="1:29" s="4" customFormat="1">
      <c r="A180" s="7"/>
      <c r="B180" s="7"/>
      <c r="C180" s="7"/>
      <c r="D180" s="7"/>
      <c r="E180" s="7"/>
      <c r="F180" s="7"/>
      <c r="G180" s="7"/>
      <c r="H180" s="7"/>
      <c r="I180" s="7"/>
      <c r="J180" s="20"/>
      <c r="K180" s="20"/>
      <c r="L180" s="7"/>
      <c r="M180" s="7"/>
      <c r="N180" s="7"/>
      <c r="O180" s="7"/>
      <c r="P180" s="7"/>
      <c r="Q180" s="7"/>
      <c r="R180" s="7"/>
      <c r="S180" s="7"/>
      <c r="T180" s="7"/>
      <c r="U180" s="7"/>
      <c r="V180" s="7"/>
      <c r="W180" s="7"/>
      <c r="X180" s="7"/>
      <c r="Y180" s="7"/>
      <c r="Z180" s="7"/>
      <c r="AA180" s="7"/>
      <c r="AB180" s="7"/>
      <c r="AC180" s="7"/>
    </row>
    <row r="181" spans="1:29" s="4" customFormat="1">
      <c r="A181" s="7"/>
      <c r="B181" s="7"/>
      <c r="C181" s="7"/>
      <c r="D181" s="7"/>
      <c r="E181" s="7"/>
      <c r="F181" s="7"/>
      <c r="G181" s="7"/>
      <c r="H181" s="7"/>
      <c r="I181" s="7"/>
      <c r="J181" s="20"/>
      <c r="K181" s="20"/>
      <c r="L181" s="7"/>
      <c r="M181" s="7"/>
      <c r="N181" s="7"/>
      <c r="O181" s="7"/>
      <c r="P181" s="7"/>
      <c r="Q181" s="7"/>
      <c r="R181" s="7"/>
      <c r="S181" s="7"/>
      <c r="T181" s="7"/>
      <c r="U181" s="7"/>
      <c r="V181" s="7"/>
      <c r="W181" s="7"/>
      <c r="X181" s="7"/>
      <c r="Y181" s="7"/>
      <c r="Z181" s="7"/>
      <c r="AA181" s="7"/>
      <c r="AB181" s="7"/>
      <c r="AC181" s="7"/>
    </row>
    <row r="182" spans="1:29" s="4" customFormat="1">
      <c r="A182" s="7"/>
      <c r="B182" s="7"/>
      <c r="C182" s="7"/>
      <c r="D182" s="7"/>
      <c r="E182" s="7"/>
      <c r="F182" s="7"/>
      <c r="G182" s="7"/>
      <c r="H182" s="7"/>
      <c r="I182" s="7"/>
      <c r="J182" s="20"/>
      <c r="K182" s="20"/>
      <c r="L182" s="7"/>
      <c r="M182" s="7"/>
      <c r="N182" s="7"/>
      <c r="O182" s="7"/>
      <c r="P182" s="7"/>
      <c r="Q182" s="7"/>
      <c r="R182" s="7"/>
      <c r="S182" s="7"/>
      <c r="T182" s="7"/>
      <c r="U182" s="7"/>
      <c r="V182" s="7"/>
      <c r="W182" s="7"/>
      <c r="X182" s="7"/>
      <c r="Y182" s="7"/>
      <c r="Z182" s="7"/>
      <c r="AA182" s="7"/>
      <c r="AB182" s="7"/>
      <c r="AC182" s="7"/>
    </row>
    <row r="183" spans="1:29" s="4" customFormat="1">
      <c r="A183" s="7"/>
      <c r="B183" s="7"/>
      <c r="C183" s="7"/>
      <c r="D183" s="7"/>
      <c r="E183" s="7"/>
      <c r="F183" s="7"/>
      <c r="G183" s="7"/>
      <c r="H183" s="7"/>
      <c r="I183" s="7"/>
      <c r="J183" s="20"/>
      <c r="K183" s="20"/>
      <c r="L183" s="7"/>
      <c r="M183" s="7"/>
      <c r="N183" s="7"/>
      <c r="O183" s="7"/>
      <c r="P183" s="7"/>
      <c r="Q183" s="7"/>
      <c r="R183" s="7"/>
      <c r="S183" s="7"/>
      <c r="T183" s="7"/>
      <c r="U183" s="7"/>
      <c r="V183" s="7"/>
      <c r="W183" s="7"/>
      <c r="X183" s="7"/>
      <c r="Y183" s="7"/>
      <c r="Z183" s="7"/>
      <c r="AA183" s="7"/>
      <c r="AB183" s="7"/>
      <c r="AC183" s="7"/>
    </row>
    <row r="184" spans="1:29" s="4" customFormat="1">
      <c r="A184" s="7"/>
      <c r="B184" s="7"/>
      <c r="C184" s="7"/>
      <c r="D184" s="7"/>
      <c r="E184" s="7"/>
      <c r="F184" s="7"/>
      <c r="G184" s="7"/>
      <c r="H184" s="7"/>
      <c r="I184" s="7"/>
      <c r="J184" s="20"/>
      <c r="K184" s="20"/>
      <c r="L184" s="7"/>
      <c r="M184" s="7"/>
      <c r="N184" s="7"/>
      <c r="O184" s="7"/>
      <c r="P184" s="7"/>
      <c r="Q184" s="7"/>
      <c r="R184" s="7"/>
      <c r="S184" s="7"/>
      <c r="T184" s="7"/>
      <c r="U184" s="7"/>
      <c r="V184" s="7"/>
      <c r="W184" s="7"/>
      <c r="X184" s="7"/>
      <c r="Y184" s="7"/>
      <c r="Z184" s="7"/>
      <c r="AA184" s="7"/>
      <c r="AB184" s="7"/>
      <c r="AC184" s="7"/>
    </row>
    <row r="185" spans="1:29" s="4" customFormat="1">
      <c r="A185" s="7"/>
      <c r="B185" s="7"/>
      <c r="C185" s="7"/>
      <c r="D185" s="7"/>
      <c r="E185" s="7"/>
      <c r="F185" s="7"/>
      <c r="G185" s="7"/>
      <c r="H185" s="7"/>
      <c r="I185" s="7"/>
      <c r="J185" s="20"/>
      <c r="K185" s="20"/>
      <c r="L185" s="7"/>
      <c r="M185" s="7"/>
      <c r="N185" s="7"/>
      <c r="O185" s="7"/>
      <c r="P185" s="7"/>
      <c r="Q185" s="7"/>
      <c r="R185" s="7"/>
      <c r="S185" s="7"/>
      <c r="T185" s="7"/>
      <c r="U185" s="7"/>
      <c r="V185" s="7"/>
      <c r="W185" s="7"/>
      <c r="X185" s="7"/>
      <c r="Y185" s="7"/>
      <c r="Z185" s="7"/>
      <c r="AA185" s="7"/>
      <c r="AB185" s="7"/>
      <c r="AC185" s="7"/>
    </row>
    <row r="186" spans="1:29" s="4" customFormat="1">
      <c r="A186" s="7"/>
      <c r="B186" s="7"/>
      <c r="C186" s="7"/>
      <c r="D186" s="7"/>
      <c r="E186" s="7"/>
      <c r="F186" s="7"/>
      <c r="G186" s="7"/>
      <c r="H186" s="7"/>
      <c r="I186" s="7"/>
      <c r="J186" s="20"/>
      <c r="K186" s="20"/>
      <c r="L186" s="7"/>
      <c r="M186" s="7"/>
      <c r="N186" s="7"/>
      <c r="O186" s="7"/>
      <c r="P186" s="7"/>
      <c r="Q186" s="7"/>
      <c r="R186" s="7"/>
      <c r="S186" s="7"/>
      <c r="T186" s="7"/>
      <c r="U186" s="7"/>
      <c r="V186" s="7"/>
      <c r="W186" s="7"/>
      <c r="X186" s="7"/>
      <c r="Y186" s="7"/>
      <c r="Z186" s="7"/>
      <c r="AA186" s="7"/>
      <c r="AB186" s="7"/>
      <c r="AC186" s="7"/>
    </row>
    <row r="187" spans="1:29" s="4" customFormat="1">
      <c r="A187" s="7"/>
      <c r="B187" s="7"/>
      <c r="C187" s="7"/>
      <c r="D187" s="7"/>
      <c r="E187" s="7"/>
      <c r="F187" s="7"/>
      <c r="G187" s="7"/>
      <c r="H187" s="7"/>
      <c r="I187" s="7"/>
      <c r="J187" s="20"/>
      <c r="K187" s="20"/>
      <c r="L187" s="7"/>
      <c r="M187" s="7"/>
      <c r="N187" s="7"/>
      <c r="O187" s="7"/>
      <c r="P187" s="7"/>
      <c r="Q187" s="7"/>
      <c r="R187" s="7"/>
      <c r="S187" s="7"/>
      <c r="T187" s="7"/>
      <c r="U187" s="7"/>
      <c r="V187" s="7"/>
      <c r="W187" s="7"/>
      <c r="X187" s="7"/>
      <c r="Y187" s="7"/>
      <c r="Z187" s="7"/>
      <c r="AA187" s="7"/>
      <c r="AB187" s="7"/>
      <c r="AC187" s="7"/>
    </row>
    <row r="188" spans="1:29" s="4" customFormat="1">
      <c r="A188" s="7"/>
      <c r="B188" s="7"/>
      <c r="C188" s="7"/>
      <c r="D188" s="7"/>
      <c r="E188" s="7"/>
      <c r="F188" s="7"/>
      <c r="G188" s="7"/>
      <c r="H188" s="7"/>
      <c r="I188" s="7"/>
      <c r="J188" s="20"/>
      <c r="K188" s="20"/>
      <c r="L188" s="7"/>
      <c r="M188" s="7"/>
      <c r="N188" s="7"/>
      <c r="O188" s="7"/>
      <c r="P188" s="7"/>
      <c r="Q188" s="7"/>
      <c r="R188" s="7"/>
      <c r="S188" s="7"/>
      <c r="T188" s="7"/>
      <c r="U188" s="7"/>
      <c r="V188" s="7"/>
      <c r="W188" s="7"/>
      <c r="X188" s="7"/>
      <c r="Y188" s="7"/>
      <c r="Z188" s="7"/>
      <c r="AA188" s="7"/>
      <c r="AB188" s="7"/>
      <c r="AC188" s="7"/>
    </row>
    <row r="189" spans="1:29" s="4" customFormat="1">
      <c r="A189" s="7"/>
      <c r="B189" s="7"/>
      <c r="C189" s="7"/>
      <c r="D189" s="7"/>
      <c r="E189" s="7"/>
      <c r="F189" s="7"/>
      <c r="G189" s="7"/>
      <c r="H189" s="7"/>
      <c r="I189" s="7"/>
      <c r="J189" s="20"/>
      <c r="K189" s="20"/>
      <c r="L189" s="7"/>
      <c r="M189" s="7"/>
      <c r="N189" s="7"/>
      <c r="O189" s="7"/>
      <c r="P189" s="7"/>
      <c r="Q189" s="7"/>
      <c r="R189" s="7"/>
      <c r="S189" s="7"/>
      <c r="T189" s="7"/>
      <c r="U189" s="7"/>
      <c r="V189" s="7"/>
      <c r="W189" s="7"/>
      <c r="X189" s="7"/>
      <c r="Y189" s="7"/>
      <c r="Z189" s="7"/>
      <c r="AA189" s="7"/>
      <c r="AB189" s="7"/>
      <c r="AC189" s="7"/>
    </row>
    <row r="190" spans="1:29" s="4" customFormat="1">
      <c r="A190" s="7"/>
      <c r="B190" s="7"/>
      <c r="C190" s="7"/>
      <c r="D190" s="7"/>
      <c r="E190" s="7"/>
      <c r="F190" s="7"/>
      <c r="G190" s="7"/>
      <c r="H190" s="7"/>
      <c r="I190" s="7"/>
      <c r="J190" s="20"/>
      <c r="K190" s="20"/>
      <c r="L190" s="7"/>
      <c r="M190" s="7"/>
      <c r="N190" s="7"/>
      <c r="O190" s="7"/>
      <c r="P190" s="7"/>
      <c r="Q190" s="7"/>
      <c r="R190" s="7"/>
      <c r="S190" s="7"/>
      <c r="T190" s="7"/>
      <c r="U190" s="7"/>
      <c r="V190" s="7"/>
      <c r="W190" s="7"/>
      <c r="X190" s="7"/>
      <c r="Y190" s="7"/>
      <c r="Z190" s="7"/>
      <c r="AA190" s="7"/>
      <c r="AB190" s="7"/>
      <c r="AC190" s="7"/>
    </row>
    <row r="191" spans="1:29" s="4" customFormat="1">
      <c r="A191" s="7"/>
      <c r="B191" s="7"/>
      <c r="C191" s="7"/>
      <c r="D191" s="7"/>
      <c r="E191" s="7"/>
      <c r="F191" s="7"/>
      <c r="G191" s="7"/>
      <c r="H191" s="7"/>
      <c r="I191" s="7"/>
      <c r="J191" s="20"/>
      <c r="K191" s="20"/>
      <c r="L191" s="7"/>
      <c r="M191" s="7"/>
      <c r="N191" s="7"/>
      <c r="O191" s="7"/>
      <c r="P191" s="7"/>
      <c r="Q191" s="7"/>
      <c r="R191" s="7"/>
      <c r="S191" s="7"/>
      <c r="T191" s="7"/>
      <c r="U191" s="7"/>
      <c r="V191" s="7"/>
      <c r="W191" s="7"/>
      <c r="X191" s="7"/>
      <c r="Y191" s="7"/>
      <c r="Z191" s="7"/>
      <c r="AA191" s="7"/>
      <c r="AB191" s="7"/>
      <c r="AC191" s="7"/>
    </row>
    <row r="192" spans="1:29" s="4" customFormat="1">
      <c r="A192" s="7"/>
      <c r="B192" s="7"/>
      <c r="C192" s="7"/>
      <c r="D192" s="7"/>
      <c r="E192" s="7"/>
      <c r="F192" s="7"/>
      <c r="G192" s="7"/>
      <c r="H192" s="7"/>
      <c r="I192" s="7"/>
      <c r="J192" s="20"/>
      <c r="K192" s="20"/>
      <c r="L192" s="7"/>
      <c r="M192" s="7"/>
      <c r="N192" s="7"/>
      <c r="O192" s="7"/>
      <c r="P192" s="7"/>
      <c r="Q192" s="7"/>
      <c r="R192" s="7"/>
      <c r="S192" s="7"/>
      <c r="T192" s="7"/>
      <c r="U192" s="7"/>
      <c r="V192" s="7"/>
      <c r="W192" s="7"/>
      <c r="X192" s="7"/>
      <c r="Y192" s="7"/>
      <c r="Z192" s="7"/>
      <c r="AA192" s="7"/>
      <c r="AB192" s="7"/>
      <c r="AC192" s="7"/>
    </row>
    <row r="193" spans="1:29" s="4" customFormat="1">
      <c r="A193" s="7"/>
      <c r="B193" s="7"/>
      <c r="C193" s="7"/>
      <c r="D193" s="7"/>
      <c r="E193" s="7"/>
      <c r="F193" s="7"/>
      <c r="G193" s="7"/>
      <c r="H193" s="7"/>
      <c r="I193" s="7"/>
      <c r="J193" s="20"/>
      <c r="K193" s="20"/>
      <c r="L193" s="7"/>
      <c r="M193" s="7"/>
      <c r="N193" s="7"/>
      <c r="O193" s="7"/>
      <c r="P193" s="7"/>
      <c r="Q193" s="7"/>
      <c r="R193" s="7"/>
      <c r="S193" s="7"/>
      <c r="T193" s="7"/>
      <c r="U193" s="7"/>
      <c r="V193" s="7"/>
      <c r="W193" s="7"/>
      <c r="X193" s="7"/>
      <c r="Y193" s="7"/>
      <c r="Z193" s="7"/>
      <c r="AA193" s="7"/>
      <c r="AB193" s="7"/>
      <c r="AC193" s="7"/>
    </row>
    <row r="194" spans="1:29" s="4" customFormat="1">
      <c r="A194" s="7"/>
      <c r="B194" s="7"/>
      <c r="C194" s="7"/>
      <c r="D194" s="7"/>
      <c r="E194" s="7"/>
      <c r="F194" s="7"/>
      <c r="G194" s="7"/>
      <c r="H194" s="7"/>
      <c r="I194" s="7"/>
      <c r="J194" s="20"/>
      <c r="K194" s="20"/>
      <c r="L194" s="7"/>
      <c r="M194" s="7"/>
      <c r="N194" s="7"/>
      <c r="O194" s="7"/>
      <c r="P194" s="7"/>
      <c r="Q194" s="7"/>
      <c r="R194" s="7"/>
      <c r="S194" s="7"/>
      <c r="T194" s="7"/>
      <c r="U194" s="7"/>
      <c r="V194" s="7"/>
      <c r="W194" s="7"/>
      <c r="X194" s="7"/>
      <c r="Y194" s="7"/>
      <c r="Z194" s="7"/>
      <c r="AA194" s="7"/>
      <c r="AB194" s="7"/>
      <c r="AC194" s="7"/>
    </row>
    <row r="195" spans="1:29" s="4" customFormat="1">
      <c r="A195" s="7"/>
      <c r="B195" s="7"/>
      <c r="C195" s="7"/>
      <c r="D195" s="7"/>
      <c r="E195" s="7"/>
      <c r="F195" s="7"/>
      <c r="G195" s="7"/>
      <c r="H195" s="7"/>
      <c r="I195" s="7"/>
      <c r="J195" s="20"/>
      <c r="K195" s="20"/>
      <c r="L195" s="7"/>
      <c r="M195" s="7"/>
      <c r="N195" s="7"/>
      <c r="O195" s="7"/>
      <c r="P195" s="7"/>
      <c r="Q195" s="7"/>
      <c r="R195" s="7"/>
      <c r="S195" s="7"/>
      <c r="T195" s="7"/>
      <c r="U195" s="7"/>
      <c r="V195" s="7"/>
      <c r="W195" s="7"/>
      <c r="X195" s="7"/>
      <c r="Y195" s="7"/>
      <c r="Z195" s="7"/>
      <c r="AA195" s="7"/>
      <c r="AB195" s="7"/>
      <c r="AC195" s="7"/>
    </row>
    <row r="196" spans="1:29" s="4" customFormat="1">
      <c r="A196" s="7"/>
      <c r="B196" s="7"/>
      <c r="C196" s="7"/>
      <c r="D196" s="7"/>
      <c r="E196" s="7"/>
      <c r="F196" s="7"/>
      <c r="G196" s="7"/>
      <c r="H196" s="7"/>
      <c r="I196" s="7"/>
      <c r="J196" s="20"/>
      <c r="K196" s="20"/>
      <c r="L196" s="7"/>
      <c r="M196" s="7"/>
      <c r="N196" s="7"/>
      <c r="O196" s="7"/>
      <c r="P196" s="7"/>
      <c r="Q196" s="7"/>
      <c r="R196" s="7"/>
      <c r="S196" s="7"/>
      <c r="T196" s="7"/>
      <c r="U196" s="7"/>
      <c r="V196" s="7"/>
      <c r="W196" s="7"/>
      <c r="X196" s="7"/>
      <c r="Y196" s="7"/>
      <c r="Z196" s="7"/>
      <c r="AA196" s="7"/>
      <c r="AB196" s="7"/>
      <c r="AC196" s="7"/>
    </row>
    <row r="197" spans="1:29" s="4" customFormat="1">
      <c r="A197" s="7"/>
      <c r="B197" s="7"/>
      <c r="C197" s="7"/>
      <c r="D197" s="7"/>
      <c r="E197" s="7"/>
      <c r="F197" s="7"/>
      <c r="G197" s="7"/>
      <c r="H197" s="7"/>
      <c r="I197" s="7"/>
      <c r="J197" s="20"/>
      <c r="K197" s="20"/>
      <c r="L197" s="7"/>
      <c r="M197" s="7"/>
      <c r="N197" s="7"/>
      <c r="O197" s="7"/>
      <c r="P197" s="7"/>
      <c r="Q197" s="7"/>
      <c r="R197" s="7"/>
      <c r="S197" s="7"/>
      <c r="T197" s="7"/>
      <c r="U197" s="7"/>
      <c r="V197" s="7"/>
      <c r="W197" s="7"/>
      <c r="X197" s="7"/>
      <c r="Y197" s="7"/>
      <c r="Z197" s="7"/>
      <c r="AA197" s="7"/>
      <c r="AB197" s="7"/>
      <c r="AC197" s="7"/>
    </row>
    <row r="198" spans="1:29" s="4" customFormat="1">
      <c r="A198" s="7"/>
      <c r="B198" s="7"/>
      <c r="C198" s="7"/>
      <c r="D198" s="7"/>
      <c r="E198" s="7"/>
      <c r="F198" s="7"/>
      <c r="G198" s="7"/>
      <c r="H198" s="7"/>
      <c r="I198" s="7"/>
      <c r="J198" s="20"/>
      <c r="K198" s="20"/>
      <c r="L198" s="7"/>
      <c r="M198" s="7"/>
      <c r="N198" s="7"/>
      <c r="O198" s="7"/>
      <c r="P198" s="7"/>
      <c r="Q198" s="7"/>
      <c r="R198" s="7"/>
      <c r="S198" s="7"/>
      <c r="T198" s="7"/>
      <c r="U198" s="7"/>
      <c r="V198" s="7"/>
      <c r="W198" s="7"/>
      <c r="X198" s="7"/>
      <c r="Y198" s="7"/>
      <c r="Z198" s="7"/>
      <c r="AA198" s="7"/>
      <c r="AB198" s="7"/>
      <c r="AC198" s="7"/>
    </row>
    <row r="199" spans="1:29" s="4" customFormat="1">
      <c r="A199" s="7"/>
      <c r="B199" s="7"/>
      <c r="C199" s="7"/>
      <c r="D199" s="7"/>
      <c r="E199" s="7"/>
      <c r="F199" s="7"/>
      <c r="G199" s="7"/>
      <c r="H199" s="7"/>
      <c r="I199" s="7"/>
      <c r="J199" s="20"/>
      <c r="K199" s="20"/>
      <c r="L199" s="7"/>
      <c r="M199" s="7"/>
      <c r="N199" s="7"/>
      <c r="O199" s="7"/>
      <c r="P199" s="7"/>
      <c r="Q199" s="7"/>
      <c r="R199" s="7"/>
      <c r="S199" s="7"/>
      <c r="T199" s="7"/>
      <c r="U199" s="7"/>
      <c r="V199" s="7"/>
      <c r="W199" s="7"/>
      <c r="X199" s="7"/>
      <c r="Y199" s="7"/>
      <c r="Z199" s="7"/>
      <c r="AA199" s="7"/>
      <c r="AB199" s="7"/>
      <c r="AC199" s="7"/>
    </row>
    <row r="200" spans="1:29" s="4" customFormat="1">
      <c r="A200" s="7"/>
      <c r="B200" s="7"/>
      <c r="C200" s="7"/>
      <c r="D200" s="7"/>
      <c r="E200" s="7"/>
      <c r="F200" s="7"/>
      <c r="G200" s="7"/>
      <c r="H200" s="7"/>
      <c r="I200" s="7"/>
      <c r="J200" s="20"/>
      <c r="K200" s="20"/>
      <c r="L200" s="7"/>
      <c r="M200" s="7"/>
      <c r="N200" s="7"/>
      <c r="O200" s="7"/>
      <c r="P200" s="7"/>
      <c r="Q200" s="7"/>
      <c r="R200" s="7"/>
      <c r="S200" s="7"/>
      <c r="T200" s="7"/>
      <c r="U200" s="7"/>
      <c r="V200" s="7"/>
      <c r="W200" s="7"/>
      <c r="X200" s="7"/>
      <c r="Y200" s="7"/>
      <c r="Z200" s="7"/>
      <c r="AA200" s="7"/>
      <c r="AB200" s="7"/>
      <c r="AC200" s="7"/>
    </row>
    <row r="201" spans="1:29" s="4" customFormat="1">
      <c r="A201" s="7"/>
      <c r="B201" s="7"/>
      <c r="C201" s="7"/>
      <c r="D201" s="7"/>
      <c r="E201" s="7"/>
      <c r="F201" s="7"/>
      <c r="G201" s="7"/>
      <c r="H201" s="7"/>
      <c r="I201" s="7"/>
      <c r="J201" s="20"/>
      <c r="K201" s="20"/>
      <c r="L201" s="7"/>
      <c r="M201" s="7"/>
      <c r="N201" s="7"/>
      <c r="O201" s="7"/>
      <c r="P201" s="7"/>
      <c r="Q201" s="7"/>
      <c r="R201" s="7"/>
      <c r="S201" s="7"/>
      <c r="T201" s="7"/>
      <c r="U201" s="7"/>
      <c r="V201" s="7"/>
      <c r="W201" s="7"/>
      <c r="X201" s="7"/>
      <c r="Y201" s="7"/>
      <c r="Z201" s="7"/>
      <c r="AA201" s="7"/>
      <c r="AB201" s="7"/>
      <c r="AC201" s="7"/>
    </row>
    <row r="202" spans="1:29" s="4" customFormat="1">
      <c r="A202" s="7"/>
      <c r="B202" s="7"/>
      <c r="C202" s="7"/>
      <c r="D202" s="7"/>
      <c r="E202" s="7"/>
      <c r="F202" s="7"/>
      <c r="G202" s="7"/>
      <c r="H202" s="7"/>
      <c r="I202" s="7"/>
      <c r="J202" s="20"/>
      <c r="K202" s="20"/>
      <c r="L202" s="7"/>
      <c r="M202" s="7"/>
      <c r="N202" s="7"/>
      <c r="O202" s="7"/>
      <c r="P202" s="7"/>
      <c r="Q202" s="7"/>
      <c r="R202" s="7"/>
      <c r="S202" s="7"/>
      <c r="T202" s="7"/>
      <c r="U202" s="7"/>
      <c r="V202" s="7"/>
      <c r="W202" s="7"/>
      <c r="X202" s="7"/>
      <c r="Y202" s="7"/>
      <c r="Z202" s="7"/>
      <c r="AA202" s="7"/>
      <c r="AB202" s="7"/>
      <c r="AC202" s="7"/>
    </row>
    <row r="203" spans="1:29" s="4" customFormat="1">
      <c r="A203" s="7"/>
      <c r="B203" s="7"/>
      <c r="C203" s="7"/>
      <c r="D203" s="7"/>
      <c r="E203" s="7"/>
      <c r="F203" s="7"/>
      <c r="G203" s="7"/>
      <c r="H203" s="7"/>
      <c r="I203" s="7"/>
      <c r="J203" s="20"/>
      <c r="K203" s="20"/>
      <c r="L203" s="7"/>
      <c r="M203" s="7"/>
      <c r="N203" s="7"/>
      <c r="O203" s="7"/>
      <c r="P203" s="7"/>
      <c r="Q203" s="7"/>
      <c r="R203" s="7"/>
      <c r="S203" s="7"/>
      <c r="T203" s="7"/>
      <c r="U203" s="7"/>
      <c r="V203" s="7"/>
      <c r="W203" s="7"/>
      <c r="X203" s="7"/>
      <c r="Y203" s="7"/>
      <c r="Z203" s="7"/>
      <c r="AA203" s="7"/>
      <c r="AB203" s="7"/>
      <c r="AC203" s="7"/>
    </row>
    <row r="204" spans="1:29" s="4" customFormat="1">
      <c r="A204" s="7"/>
      <c r="B204" s="7"/>
      <c r="C204" s="7"/>
      <c r="D204" s="7"/>
      <c r="E204" s="7"/>
      <c r="F204" s="7"/>
      <c r="G204" s="7"/>
      <c r="H204" s="7"/>
      <c r="I204" s="7"/>
      <c r="J204" s="20"/>
      <c r="K204" s="20"/>
      <c r="L204" s="7"/>
      <c r="M204" s="7"/>
      <c r="N204" s="7"/>
      <c r="O204" s="7"/>
      <c r="P204" s="7"/>
      <c r="Q204" s="7"/>
      <c r="R204" s="7"/>
      <c r="S204" s="7"/>
      <c r="T204" s="7"/>
      <c r="U204" s="7"/>
      <c r="V204" s="7"/>
      <c r="W204" s="7"/>
      <c r="X204" s="7"/>
      <c r="Y204" s="7"/>
      <c r="Z204" s="7"/>
      <c r="AA204" s="7"/>
      <c r="AB204" s="7"/>
      <c r="AC204" s="7"/>
    </row>
    <row r="205" spans="1:29" s="4" customFormat="1">
      <c r="A205" s="7"/>
      <c r="B205" s="7"/>
      <c r="C205" s="7"/>
      <c r="D205" s="7"/>
      <c r="E205" s="7"/>
      <c r="F205" s="7"/>
      <c r="G205" s="7"/>
      <c r="H205" s="7"/>
      <c r="I205" s="7"/>
      <c r="J205" s="20"/>
      <c r="K205" s="20"/>
      <c r="L205" s="7"/>
      <c r="M205" s="7"/>
      <c r="N205" s="7"/>
      <c r="O205" s="7"/>
      <c r="P205" s="7"/>
      <c r="Q205" s="7"/>
      <c r="R205" s="7"/>
      <c r="S205" s="7"/>
      <c r="T205" s="7"/>
      <c r="U205" s="7"/>
      <c r="V205" s="7"/>
      <c r="W205" s="7"/>
      <c r="X205" s="7"/>
      <c r="Y205" s="7"/>
      <c r="Z205" s="7"/>
      <c r="AA205" s="7"/>
      <c r="AB205" s="7"/>
      <c r="AC205" s="7"/>
    </row>
    <row r="206" spans="1:29" s="4" customFormat="1">
      <c r="A206" s="7"/>
      <c r="B206" s="7"/>
      <c r="C206" s="7"/>
      <c r="D206" s="7"/>
      <c r="E206" s="7"/>
      <c r="F206" s="7"/>
      <c r="G206" s="7"/>
      <c r="H206" s="7"/>
      <c r="I206" s="7"/>
      <c r="J206" s="20"/>
      <c r="K206" s="20"/>
      <c r="L206" s="7"/>
      <c r="M206" s="7"/>
      <c r="N206" s="7"/>
      <c r="O206" s="7"/>
      <c r="P206" s="7"/>
      <c r="Q206" s="7"/>
      <c r="R206" s="7"/>
      <c r="S206" s="7"/>
      <c r="T206" s="7"/>
      <c r="U206" s="7"/>
      <c r="V206" s="7"/>
      <c r="W206" s="7"/>
      <c r="X206" s="7"/>
      <c r="Y206" s="7"/>
      <c r="Z206" s="7"/>
      <c r="AA206" s="7"/>
      <c r="AB206" s="7"/>
      <c r="AC206" s="7"/>
    </row>
    <row r="207" spans="1:29" s="4" customFormat="1">
      <c r="A207" s="7"/>
      <c r="B207" s="7"/>
      <c r="C207" s="7"/>
      <c r="D207" s="7"/>
      <c r="E207" s="7"/>
      <c r="F207" s="7"/>
      <c r="G207" s="7"/>
      <c r="H207" s="7"/>
      <c r="I207" s="7"/>
      <c r="J207" s="20"/>
      <c r="K207" s="20"/>
      <c r="L207" s="7"/>
      <c r="M207" s="7"/>
      <c r="N207" s="7"/>
      <c r="O207" s="7"/>
      <c r="P207" s="7"/>
      <c r="Q207" s="7"/>
      <c r="R207" s="7"/>
      <c r="S207" s="7"/>
      <c r="T207" s="7"/>
      <c r="U207" s="7"/>
      <c r="V207" s="7"/>
      <c r="W207" s="7"/>
      <c r="X207" s="7"/>
      <c r="Y207" s="7"/>
      <c r="Z207" s="7"/>
      <c r="AA207" s="7"/>
      <c r="AB207" s="7"/>
      <c r="AC207" s="7"/>
    </row>
    <row r="208" spans="1:29" s="4" customFormat="1">
      <c r="A208" s="7"/>
      <c r="B208" s="7"/>
      <c r="C208" s="7"/>
      <c r="D208" s="7"/>
      <c r="E208" s="7"/>
      <c r="F208" s="7"/>
      <c r="G208" s="7"/>
      <c r="H208" s="7"/>
      <c r="I208" s="7"/>
      <c r="J208" s="20"/>
      <c r="K208" s="20"/>
      <c r="L208" s="7"/>
      <c r="M208" s="7"/>
      <c r="N208" s="7"/>
      <c r="O208" s="7"/>
      <c r="P208" s="7"/>
      <c r="Q208" s="7"/>
      <c r="R208" s="7"/>
      <c r="S208" s="7"/>
      <c r="T208" s="7"/>
      <c r="U208" s="7"/>
      <c r="V208" s="7"/>
      <c r="W208" s="7"/>
      <c r="X208" s="7"/>
      <c r="Y208" s="7"/>
      <c r="Z208" s="7"/>
      <c r="AA208" s="7"/>
      <c r="AB208" s="7"/>
      <c r="AC208" s="7"/>
    </row>
    <row r="209" spans="1:29" s="4" customFormat="1">
      <c r="A209" s="7"/>
      <c r="B209" s="7"/>
      <c r="C209" s="7"/>
      <c r="D209" s="7"/>
      <c r="E209" s="7"/>
      <c r="F209" s="7"/>
      <c r="G209" s="7"/>
      <c r="H209" s="7"/>
      <c r="I209" s="7"/>
      <c r="J209" s="20"/>
      <c r="K209" s="20"/>
      <c r="L209" s="7"/>
      <c r="M209" s="7"/>
      <c r="N209" s="7"/>
      <c r="O209" s="7"/>
      <c r="P209" s="7"/>
      <c r="Q209" s="7"/>
      <c r="R209" s="7"/>
      <c r="S209" s="7"/>
      <c r="T209" s="7"/>
      <c r="U209" s="7"/>
      <c r="V209" s="7"/>
      <c r="W209" s="7"/>
      <c r="X209" s="7"/>
      <c r="Y209" s="7"/>
      <c r="Z209" s="7"/>
      <c r="AA209" s="7"/>
      <c r="AB209" s="7"/>
      <c r="AC209" s="7"/>
    </row>
    <row r="210" spans="1:29" s="4" customFormat="1">
      <c r="A210" s="7"/>
      <c r="B210" s="7"/>
      <c r="C210" s="7"/>
      <c r="D210" s="7"/>
      <c r="E210" s="7"/>
      <c r="F210" s="7"/>
      <c r="G210" s="7"/>
      <c r="H210" s="7"/>
      <c r="I210" s="7"/>
      <c r="J210" s="20"/>
      <c r="K210" s="20"/>
      <c r="L210" s="7"/>
      <c r="M210" s="7"/>
      <c r="N210" s="7"/>
      <c r="O210" s="7"/>
      <c r="P210" s="7"/>
      <c r="Q210" s="7"/>
      <c r="R210" s="7"/>
      <c r="S210" s="7"/>
      <c r="T210" s="7"/>
      <c r="U210" s="7"/>
      <c r="V210" s="7"/>
      <c r="W210" s="7"/>
      <c r="X210" s="7"/>
      <c r="Y210" s="7"/>
      <c r="Z210" s="7"/>
      <c r="AA210" s="7"/>
      <c r="AB210" s="7"/>
      <c r="AC210" s="7"/>
    </row>
    <row r="211" spans="1:29" s="4" customFormat="1">
      <c r="A211" s="7"/>
      <c r="B211" s="7"/>
      <c r="C211" s="7"/>
      <c r="D211" s="7"/>
      <c r="E211" s="7"/>
      <c r="F211" s="7"/>
      <c r="G211" s="7"/>
      <c r="H211" s="7"/>
      <c r="I211" s="7"/>
      <c r="J211" s="20"/>
      <c r="K211" s="20"/>
      <c r="L211" s="7"/>
      <c r="M211" s="7"/>
      <c r="N211" s="7"/>
      <c r="O211" s="7"/>
      <c r="P211" s="7"/>
      <c r="Q211" s="7"/>
      <c r="R211" s="7"/>
      <c r="S211" s="7"/>
      <c r="T211" s="7"/>
      <c r="U211" s="7"/>
      <c r="V211" s="7"/>
      <c r="W211" s="7"/>
      <c r="X211" s="7"/>
      <c r="Y211" s="7"/>
      <c r="Z211" s="7"/>
      <c r="AA211" s="7"/>
      <c r="AB211" s="7"/>
      <c r="AC211" s="7"/>
    </row>
    <row r="212" spans="1:29" s="4" customFormat="1">
      <c r="A212" s="7"/>
      <c r="B212" s="7"/>
      <c r="C212" s="7"/>
      <c r="D212" s="7"/>
      <c r="E212" s="7"/>
      <c r="F212" s="7"/>
      <c r="G212" s="7"/>
      <c r="H212" s="7"/>
      <c r="I212" s="7"/>
      <c r="J212" s="20"/>
      <c r="K212" s="20"/>
      <c r="L212" s="7"/>
      <c r="M212" s="7"/>
      <c r="N212" s="7"/>
      <c r="O212" s="7"/>
      <c r="P212" s="7"/>
      <c r="Q212" s="7"/>
      <c r="R212" s="7"/>
      <c r="S212" s="7"/>
      <c r="T212" s="7"/>
      <c r="U212" s="7"/>
      <c r="V212" s="7"/>
      <c r="W212" s="7"/>
      <c r="X212" s="7"/>
      <c r="Y212" s="7"/>
      <c r="Z212" s="7"/>
      <c r="AA212" s="7"/>
      <c r="AB212" s="7"/>
      <c r="AC212" s="7"/>
    </row>
    <row r="213" spans="1:29" s="4" customFormat="1">
      <c r="A213" s="7"/>
      <c r="B213" s="7"/>
      <c r="C213" s="7"/>
      <c r="D213" s="7"/>
      <c r="E213" s="7"/>
      <c r="F213" s="7"/>
      <c r="G213" s="7"/>
      <c r="H213" s="7"/>
      <c r="I213" s="7"/>
      <c r="J213" s="20"/>
      <c r="K213" s="20"/>
      <c r="L213" s="7"/>
      <c r="M213" s="7"/>
      <c r="N213" s="7"/>
      <c r="O213" s="7"/>
      <c r="P213" s="7"/>
      <c r="Q213" s="7"/>
      <c r="R213" s="7"/>
      <c r="S213" s="7"/>
      <c r="T213" s="7"/>
      <c r="U213" s="7"/>
      <c r="V213" s="7"/>
      <c r="W213" s="7"/>
      <c r="X213" s="7"/>
      <c r="Y213" s="7"/>
      <c r="Z213" s="7"/>
      <c r="AA213" s="7"/>
      <c r="AB213" s="7"/>
      <c r="AC213" s="7"/>
    </row>
    <row r="214" spans="1:29" s="4" customFormat="1">
      <c r="A214" s="7"/>
      <c r="B214" s="7"/>
      <c r="C214" s="7"/>
      <c r="D214" s="7"/>
      <c r="E214" s="7"/>
      <c r="F214" s="7"/>
      <c r="G214" s="7"/>
      <c r="H214" s="7"/>
      <c r="I214" s="7"/>
      <c r="J214" s="20"/>
      <c r="K214" s="20"/>
      <c r="L214" s="7"/>
      <c r="M214" s="7"/>
      <c r="N214" s="7"/>
      <c r="O214" s="7"/>
      <c r="P214" s="7"/>
      <c r="Q214" s="7"/>
      <c r="R214" s="7"/>
      <c r="S214" s="7"/>
      <c r="T214" s="7"/>
      <c r="U214" s="7"/>
      <c r="V214" s="7"/>
      <c r="W214" s="7"/>
      <c r="X214" s="7"/>
      <c r="Y214" s="7"/>
      <c r="Z214" s="7"/>
      <c r="AA214" s="7"/>
      <c r="AB214" s="7"/>
      <c r="AC214" s="7"/>
    </row>
    <row r="215" spans="1:29" s="4" customFormat="1">
      <c r="A215" s="7"/>
      <c r="B215" s="7"/>
      <c r="C215" s="7"/>
      <c r="D215" s="7"/>
      <c r="E215" s="7"/>
      <c r="F215" s="7"/>
      <c r="G215" s="7"/>
      <c r="H215" s="7"/>
      <c r="I215" s="7"/>
      <c r="J215" s="20"/>
      <c r="K215" s="20"/>
      <c r="L215" s="7"/>
      <c r="M215" s="7"/>
      <c r="N215" s="7"/>
      <c r="O215" s="7"/>
      <c r="P215" s="7"/>
      <c r="Q215" s="7"/>
      <c r="R215" s="7"/>
      <c r="S215" s="7"/>
      <c r="T215" s="7"/>
      <c r="U215" s="7"/>
      <c r="V215" s="7"/>
      <c r="W215" s="7"/>
      <c r="X215" s="7"/>
      <c r="Y215" s="7"/>
      <c r="Z215" s="7"/>
      <c r="AA215" s="7"/>
      <c r="AB215" s="7"/>
      <c r="AC215" s="7"/>
    </row>
    <row r="216" spans="1:29" s="4" customFormat="1">
      <c r="A216" s="7"/>
      <c r="B216" s="7"/>
      <c r="C216" s="7"/>
      <c r="D216" s="7"/>
      <c r="E216" s="7"/>
      <c r="F216" s="7"/>
      <c r="G216" s="7"/>
      <c r="H216" s="7"/>
      <c r="I216" s="7"/>
      <c r="J216" s="20"/>
      <c r="K216" s="20"/>
      <c r="L216" s="7"/>
      <c r="M216" s="7"/>
      <c r="N216" s="7"/>
      <c r="O216" s="7"/>
      <c r="P216" s="7"/>
      <c r="Q216" s="7"/>
      <c r="R216" s="7"/>
      <c r="S216" s="7"/>
      <c r="T216" s="7"/>
      <c r="U216" s="7"/>
      <c r="V216" s="7"/>
      <c r="W216" s="7"/>
      <c r="X216" s="7"/>
      <c r="Y216" s="7"/>
      <c r="Z216" s="7"/>
      <c r="AA216" s="7"/>
      <c r="AB216" s="7"/>
      <c r="AC216" s="7"/>
    </row>
    <row r="217" spans="1:29" s="4" customFormat="1">
      <c r="A217" s="7"/>
      <c r="B217" s="7"/>
      <c r="C217" s="7"/>
      <c r="D217" s="7"/>
      <c r="E217" s="7"/>
      <c r="F217" s="7"/>
      <c r="G217" s="7"/>
      <c r="H217" s="7"/>
      <c r="I217" s="7"/>
      <c r="J217" s="20"/>
      <c r="K217" s="20"/>
      <c r="L217" s="7"/>
      <c r="M217" s="7"/>
      <c r="N217" s="7"/>
      <c r="O217" s="7"/>
      <c r="P217" s="7"/>
      <c r="Q217" s="7"/>
      <c r="R217" s="7"/>
      <c r="S217" s="7"/>
      <c r="T217" s="7"/>
      <c r="U217" s="7"/>
      <c r="V217" s="7"/>
      <c r="W217" s="7"/>
      <c r="X217" s="7"/>
      <c r="Y217" s="7"/>
      <c r="Z217" s="7"/>
      <c r="AA217" s="7"/>
      <c r="AB217" s="7"/>
      <c r="AC217" s="7"/>
    </row>
    <row r="218" spans="1:29" s="4" customFormat="1">
      <c r="A218" s="7"/>
      <c r="B218" s="7"/>
      <c r="C218" s="7"/>
      <c r="D218" s="7"/>
      <c r="E218" s="7"/>
      <c r="F218" s="7"/>
      <c r="G218" s="7"/>
      <c r="H218" s="7"/>
      <c r="I218" s="7"/>
      <c r="J218" s="20"/>
      <c r="K218" s="20"/>
      <c r="L218" s="7"/>
      <c r="M218" s="7"/>
      <c r="N218" s="7"/>
      <c r="O218" s="7"/>
      <c r="P218" s="7"/>
      <c r="Q218" s="7"/>
      <c r="R218" s="7"/>
      <c r="S218" s="7"/>
      <c r="T218" s="7"/>
      <c r="U218" s="7"/>
      <c r="V218" s="7"/>
      <c r="W218" s="7"/>
      <c r="X218" s="7"/>
      <c r="Y218" s="7"/>
      <c r="Z218" s="7"/>
      <c r="AA218" s="7"/>
      <c r="AB218" s="7"/>
      <c r="AC218" s="7"/>
    </row>
    <row r="219" spans="1:29" s="4" customFormat="1">
      <c r="A219" s="7"/>
      <c r="B219" s="7"/>
      <c r="C219" s="7"/>
      <c r="D219" s="7"/>
      <c r="E219" s="7"/>
      <c r="F219" s="7"/>
      <c r="G219" s="7"/>
      <c r="H219" s="7"/>
      <c r="I219" s="7"/>
      <c r="J219" s="20"/>
      <c r="K219" s="20"/>
      <c r="L219" s="7"/>
      <c r="M219" s="7"/>
      <c r="N219" s="7"/>
      <c r="O219" s="7"/>
      <c r="P219" s="7"/>
      <c r="Q219" s="7"/>
      <c r="R219" s="7"/>
      <c r="S219" s="7"/>
      <c r="T219" s="7"/>
      <c r="U219" s="7"/>
      <c r="V219" s="7"/>
      <c r="W219" s="7"/>
      <c r="X219" s="7"/>
      <c r="Y219" s="7"/>
      <c r="Z219" s="7"/>
      <c r="AA219" s="7"/>
      <c r="AB219" s="7"/>
      <c r="AC219" s="7"/>
    </row>
    <row r="220" spans="1:29" s="4" customFormat="1">
      <c r="A220" s="7"/>
      <c r="B220" s="7"/>
      <c r="C220" s="7"/>
      <c r="D220" s="7"/>
      <c r="E220" s="7"/>
      <c r="F220" s="7"/>
      <c r="G220" s="7"/>
      <c r="H220" s="7"/>
      <c r="I220" s="7"/>
      <c r="J220" s="20"/>
      <c r="K220" s="20"/>
      <c r="L220" s="7"/>
      <c r="M220" s="7"/>
      <c r="N220" s="7"/>
      <c r="O220" s="7"/>
      <c r="P220" s="7"/>
      <c r="Q220" s="7"/>
      <c r="R220" s="7"/>
      <c r="S220" s="7"/>
      <c r="T220" s="7"/>
      <c r="U220" s="7"/>
      <c r="V220" s="7"/>
      <c r="W220" s="7"/>
      <c r="X220" s="7"/>
      <c r="Y220" s="7"/>
      <c r="Z220" s="7"/>
      <c r="AA220" s="7"/>
      <c r="AB220" s="7"/>
      <c r="AC220" s="7"/>
    </row>
    <row r="221" spans="1:29" s="4" customFormat="1">
      <c r="A221" s="7"/>
      <c r="B221" s="7"/>
      <c r="C221" s="7"/>
      <c r="D221" s="7"/>
      <c r="E221" s="7"/>
      <c r="F221" s="7"/>
      <c r="G221" s="7"/>
      <c r="H221" s="7"/>
      <c r="I221" s="7"/>
      <c r="J221" s="20"/>
      <c r="K221" s="20"/>
      <c r="L221" s="7"/>
      <c r="M221" s="7"/>
      <c r="N221" s="7"/>
      <c r="O221" s="7"/>
      <c r="P221" s="7"/>
      <c r="Q221" s="7"/>
      <c r="R221" s="7"/>
      <c r="S221" s="7"/>
      <c r="T221" s="7"/>
      <c r="U221" s="7"/>
      <c r="V221" s="7"/>
      <c r="W221" s="7"/>
      <c r="X221" s="7"/>
      <c r="Y221" s="7"/>
      <c r="Z221" s="7"/>
      <c r="AA221" s="7"/>
      <c r="AB221" s="7"/>
      <c r="AC221" s="7"/>
    </row>
    <row r="222" spans="1:29" s="4" customFormat="1">
      <c r="A222" s="7"/>
      <c r="B222" s="7"/>
      <c r="C222" s="7"/>
      <c r="D222" s="7"/>
      <c r="E222" s="7"/>
      <c r="F222" s="7"/>
      <c r="G222" s="7"/>
      <c r="H222" s="7"/>
      <c r="I222" s="7"/>
      <c r="J222" s="20"/>
      <c r="K222" s="20"/>
      <c r="L222" s="7"/>
      <c r="M222" s="7"/>
      <c r="N222" s="7"/>
      <c r="O222" s="7"/>
      <c r="P222" s="7"/>
      <c r="Q222" s="7"/>
      <c r="R222" s="7"/>
      <c r="S222" s="7"/>
      <c r="T222" s="7"/>
      <c r="U222" s="7"/>
      <c r="V222" s="7"/>
      <c r="W222" s="7"/>
      <c r="X222" s="7"/>
      <c r="Y222" s="7"/>
      <c r="Z222" s="7"/>
      <c r="AA222" s="7"/>
      <c r="AB222" s="7"/>
      <c r="AC222" s="7"/>
    </row>
    <row r="223" spans="1:29" s="4" customFormat="1">
      <c r="A223" s="7"/>
      <c r="B223" s="7"/>
      <c r="C223" s="7"/>
      <c r="D223" s="7"/>
      <c r="E223" s="7"/>
      <c r="F223" s="7"/>
      <c r="G223" s="7"/>
      <c r="H223" s="7"/>
      <c r="I223" s="7"/>
      <c r="J223" s="20"/>
      <c r="K223" s="20"/>
      <c r="L223" s="7"/>
      <c r="M223" s="7"/>
      <c r="N223" s="7"/>
      <c r="O223" s="7"/>
      <c r="P223" s="7"/>
      <c r="Q223" s="7"/>
      <c r="R223" s="7"/>
      <c r="S223" s="7"/>
      <c r="T223" s="7"/>
      <c r="U223" s="7"/>
      <c r="V223" s="7"/>
      <c r="W223" s="7"/>
      <c r="X223" s="7"/>
      <c r="Y223" s="7"/>
      <c r="Z223" s="7"/>
      <c r="AA223" s="7"/>
      <c r="AB223" s="7"/>
      <c r="AC223" s="7"/>
    </row>
    <row r="224" spans="1:29" s="4" customFormat="1">
      <c r="A224" s="7"/>
      <c r="B224" s="7"/>
      <c r="C224" s="7"/>
      <c r="D224" s="7"/>
      <c r="E224" s="7"/>
      <c r="F224" s="7"/>
      <c r="G224" s="7"/>
      <c r="H224" s="7"/>
      <c r="I224" s="7"/>
      <c r="J224" s="20"/>
      <c r="K224" s="20"/>
      <c r="L224" s="7"/>
      <c r="M224" s="7"/>
      <c r="N224" s="7"/>
      <c r="O224" s="7"/>
      <c r="P224" s="7"/>
      <c r="Q224" s="7"/>
      <c r="R224" s="7"/>
      <c r="S224" s="7"/>
      <c r="T224" s="7"/>
      <c r="U224" s="7"/>
      <c r="V224" s="7"/>
      <c r="W224" s="7"/>
      <c r="X224" s="7"/>
      <c r="Y224" s="7"/>
      <c r="Z224" s="7"/>
      <c r="AA224" s="7"/>
      <c r="AB224" s="7"/>
      <c r="AC224" s="7"/>
    </row>
    <row r="225" spans="1:29" s="4" customFormat="1">
      <c r="A225" s="7"/>
      <c r="B225" s="7"/>
      <c r="C225" s="7"/>
      <c r="D225" s="7"/>
      <c r="E225" s="7"/>
      <c r="F225" s="7"/>
      <c r="G225" s="7"/>
      <c r="H225" s="7"/>
      <c r="I225" s="7"/>
      <c r="J225" s="20"/>
      <c r="K225" s="20"/>
      <c r="L225" s="7"/>
      <c r="M225" s="7"/>
      <c r="N225" s="7"/>
      <c r="O225" s="7"/>
      <c r="P225" s="7"/>
      <c r="Q225" s="7"/>
      <c r="R225" s="7"/>
      <c r="S225" s="7"/>
      <c r="T225" s="7"/>
      <c r="U225" s="7"/>
      <c r="V225" s="7"/>
      <c r="W225" s="7"/>
      <c r="X225" s="7"/>
      <c r="Y225" s="7"/>
      <c r="Z225" s="7"/>
      <c r="AA225" s="7"/>
      <c r="AB225" s="7"/>
      <c r="AC225" s="7"/>
    </row>
    <row r="226" spans="1:29" s="4" customFormat="1">
      <c r="A226" s="7"/>
      <c r="B226" s="7"/>
      <c r="C226" s="7"/>
      <c r="D226" s="7"/>
      <c r="E226" s="7"/>
      <c r="F226" s="7"/>
      <c r="G226" s="7"/>
      <c r="H226" s="7"/>
      <c r="I226" s="7"/>
      <c r="J226" s="20"/>
      <c r="K226" s="20"/>
      <c r="L226" s="7"/>
      <c r="M226" s="7"/>
      <c r="N226" s="7"/>
      <c r="O226" s="7"/>
      <c r="P226" s="7"/>
      <c r="Q226" s="7"/>
      <c r="R226" s="7"/>
      <c r="S226" s="7"/>
      <c r="T226" s="7"/>
      <c r="U226" s="7"/>
      <c r="V226" s="7"/>
      <c r="W226" s="7"/>
      <c r="X226" s="7"/>
      <c r="Y226" s="7"/>
      <c r="Z226" s="7"/>
      <c r="AA226" s="7"/>
      <c r="AB226" s="7"/>
      <c r="AC226" s="7"/>
    </row>
    <row r="227" spans="1:29" s="4" customFormat="1">
      <c r="A227" s="7"/>
      <c r="B227" s="7"/>
      <c r="C227" s="7"/>
      <c r="D227" s="7"/>
      <c r="E227" s="7"/>
      <c r="F227" s="7"/>
      <c r="G227" s="7"/>
      <c r="H227" s="7"/>
      <c r="I227" s="7"/>
      <c r="J227" s="20"/>
      <c r="K227" s="20"/>
      <c r="L227" s="7"/>
      <c r="M227" s="7"/>
      <c r="N227" s="7"/>
      <c r="O227" s="7"/>
      <c r="P227" s="7"/>
      <c r="Q227" s="7"/>
      <c r="R227" s="7"/>
      <c r="S227" s="7"/>
      <c r="T227" s="7"/>
      <c r="U227" s="7"/>
      <c r="V227" s="7"/>
      <c r="W227" s="7"/>
      <c r="X227" s="7"/>
      <c r="Y227" s="7"/>
      <c r="Z227" s="7"/>
      <c r="AA227" s="7"/>
      <c r="AB227" s="7"/>
      <c r="AC227" s="7"/>
    </row>
    <row r="228" spans="1:29" s="4" customFormat="1">
      <c r="A228" s="7"/>
      <c r="B228" s="7"/>
      <c r="C228" s="7"/>
      <c r="D228" s="7"/>
      <c r="E228" s="7"/>
      <c r="F228" s="7"/>
      <c r="G228" s="7"/>
      <c r="H228" s="7"/>
      <c r="I228" s="7"/>
      <c r="J228" s="20"/>
      <c r="K228" s="20"/>
      <c r="L228" s="7"/>
      <c r="M228" s="7"/>
      <c r="N228" s="7"/>
      <c r="O228" s="7"/>
      <c r="P228" s="7"/>
      <c r="Q228" s="7"/>
      <c r="R228" s="7"/>
      <c r="S228" s="7"/>
      <c r="T228" s="7"/>
      <c r="U228" s="7"/>
      <c r="V228" s="7"/>
      <c r="W228" s="7"/>
      <c r="X228" s="7"/>
      <c r="Y228" s="7"/>
      <c r="Z228" s="7"/>
      <c r="AA228" s="7"/>
      <c r="AB228" s="7"/>
      <c r="AC228" s="7"/>
    </row>
    <row r="229" spans="1:29" s="4" customFormat="1">
      <c r="A229" s="7"/>
      <c r="B229" s="7"/>
      <c r="C229" s="7"/>
      <c r="D229" s="7"/>
      <c r="E229" s="7"/>
      <c r="F229" s="7"/>
      <c r="G229" s="7"/>
      <c r="H229" s="7"/>
      <c r="I229" s="7"/>
      <c r="J229" s="20"/>
      <c r="K229" s="20"/>
      <c r="L229" s="7"/>
      <c r="M229" s="7"/>
      <c r="N229" s="7"/>
      <c r="O229" s="7"/>
      <c r="P229" s="7"/>
      <c r="Q229" s="7"/>
      <c r="R229" s="7"/>
      <c r="S229" s="7"/>
      <c r="T229" s="7"/>
      <c r="U229" s="7"/>
      <c r="V229" s="7"/>
      <c r="W229" s="7"/>
      <c r="X229" s="7"/>
      <c r="Y229" s="7"/>
      <c r="Z229" s="7"/>
      <c r="AA229" s="7"/>
      <c r="AB229" s="7"/>
      <c r="AC229" s="7"/>
    </row>
    <row r="230" spans="1:29" s="4" customFormat="1">
      <c r="A230" s="7"/>
      <c r="B230" s="7"/>
      <c r="C230" s="7"/>
      <c r="D230" s="7"/>
      <c r="E230" s="7"/>
      <c r="F230" s="7"/>
      <c r="G230" s="7"/>
      <c r="H230" s="7"/>
      <c r="I230" s="7"/>
      <c r="J230" s="20"/>
      <c r="K230" s="20"/>
      <c r="L230" s="7"/>
      <c r="M230" s="7"/>
      <c r="N230" s="7"/>
      <c r="O230" s="7"/>
      <c r="P230" s="7"/>
      <c r="Q230" s="7"/>
      <c r="R230" s="7"/>
      <c r="S230" s="7"/>
      <c r="T230" s="7"/>
      <c r="U230" s="7"/>
      <c r="V230" s="7"/>
      <c r="W230" s="7"/>
      <c r="X230" s="7"/>
      <c r="Y230" s="7"/>
      <c r="Z230" s="7"/>
      <c r="AA230" s="7"/>
      <c r="AB230" s="7"/>
      <c r="AC230" s="7"/>
    </row>
    <row r="231" spans="1:29" s="4" customFormat="1">
      <c r="A231" s="7"/>
      <c r="B231" s="7"/>
      <c r="C231" s="7"/>
      <c r="D231" s="7"/>
      <c r="E231" s="7"/>
      <c r="F231" s="7"/>
      <c r="G231" s="7"/>
      <c r="H231" s="7"/>
      <c r="I231" s="7"/>
      <c r="J231" s="20"/>
      <c r="K231" s="20"/>
      <c r="L231" s="7"/>
      <c r="M231" s="7"/>
      <c r="N231" s="7"/>
      <c r="O231" s="7"/>
      <c r="P231" s="7"/>
      <c r="Q231" s="7"/>
      <c r="R231" s="7"/>
      <c r="S231" s="7"/>
      <c r="T231" s="7"/>
      <c r="U231" s="7"/>
      <c r="V231" s="7"/>
      <c r="W231" s="7"/>
      <c r="X231" s="7"/>
      <c r="Y231" s="7"/>
      <c r="Z231" s="7"/>
      <c r="AA231" s="7"/>
      <c r="AB231" s="7"/>
      <c r="AC231" s="7"/>
    </row>
    <row r="232" spans="1:29" s="4" customFormat="1">
      <c r="A232" s="7"/>
      <c r="B232" s="7"/>
      <c r="C232" s="7"/>
      <c r="D232" s="7"/>
      <c r="E232" s="7"/>
      <c r="F232" s="7"/>
      <c r="G232" s="7"/>
      <c r="H232" s="7"/>
      <c r="I232" s="7"/>
      <c r="J232" s="20"/>
      <c r="K232" s="20"/>
      <c r="L232" s="7"/>
      <c r="M232" s="7"/>
      <c r="N232" s="7"/>
      <c r="O232" s="7"/>
      <c r="P232" s="7"/>
      <c r="Q232" s="7"/>
      <c r="R232" s="7"/>
      <c r="S232" s="7"/>
      <c r="T232" s="7"/>
      <c r="U232" s="7"/>
      <c r="V232" s="7"/>
      <c r="W232" s="7"/>
      <c r="X232" s="7"/>
      <c r="Y232" s="7"/>
      <c r="Z232" s="7"/>
      <c r="AA232" s="7"/>
      <c r="AB232" s="7"/>
      <c r="AC232" s="7"/>
    </row>
    <row r="233" spans="1:29" s="4" customFormat="1">
      <c r="A233" s="7"/>
      <c r="B233" s="7"/>
      <c r="C233" s="7"/>
      <c r="D233" s="7"/>
      <c r="E233" s="7"/>
      <c r="F233" s="7"/>
      <c r="G233" s="7"/>
      <c r="H233" s="7"/>
      <c r="I233" s="7"/>
      <c r="J233" s="20"/>
      <c r="K233" s="20"/>
      <c r="L233" s="7"/>
      <c r="M233" s="7"/>
      <c r="N233" s="7"/>
      <c r="O233" s="7"/>
      <c r="P233" s="7"/>
      <c r="Q233" s="7"/>
      <c r="R233" s="7"/>
      <c r="S233" s="7"/>
      <c r="T233" s="7"/>
      <c r="U233" s="7"/>
      <c r="V233" s="7"/>
      <c r="W233" s="7"/>
      <c r="X233" s="7"/>
      <c r="Y233" s="7"/>
      <c r="Z233" s="7"/>
      <c r="AA233" s="7"/>
      <c r="AB233" s="7"/>
      <c r="AC233" s="7"/>
    </row>
    <row r="234" spans="1:29" s="4" customFormat="1">
      <c r="A234" s="7"/>
      <c r="B234" s="7"/>
      <c r="C234" s="7"/>
      <c r="D234" s="7"/>
      <c r="E234" s="7"/>
      <c r="F234" s="7"/>
      <c r="G234" s="7"/>
      <c r="H234" s="7"/>
      <c r="I234" s="7"/>
      <c r="J234" s="20"/>
      <c r="K234" s="20"/>
      <c r="L234" s="7"/>
      <c r="M234" s="7"/>
      <c r="N234" s="7"/>
      <c r="O234" s="7"/>
      <c r="P234" s="7"/>
      <c r="Q234" s="7"/>
      <c r="R234" s="7"/>
      <c r="S234" s="7"/>
      <c r="T234" s="7"/>
      <c r="U234" s="7"/>
      <c r="V234" s="7"/>
      <c r="W234" s="7"/>
      <c r="X234" s="7"/>
      <c r="Y234" s="7"/>
      <c r="Z234" s="7"/>
      <c r="AA234" s="7"/>
      <c r="AB234" s="7"/>
      <c r="AC234" s="7"/>
    </row>
    <row r="235" spans="1:29" s="4" customFormat="1">
      <c r="A235" s="7"/>
      <c r="B235" s="7"/>
      <c r="C235" s="7"/>
      <c r="D235" s="7"/>
      <c r="E235" s="7"/>
      <c r="F235" s="7"/>
      <c r="G235" s="7"/>
      <c r="H235" s="7"/>
      <c r="I235" s="7"/>
      <c r="J235" s="20"/>
      <c r="K235" s="20"/>
      <c r="L235" s="7"/>
      <c r="M235" s="7"/>
      <c r="N235" s="7"/>
      <c r="O235" s="7"/>
      <c r="P235" s="7"/>
      <c r="Q235" s="7"/>
      <c r="R235" s="7"/>
      <c r="S235" s="7"/>
      <c r="T235" s="7"/>
      <c r="U235" s="7"/>
      <c r="V235" s="7"/>
      <c r="W235" s="7"/>
      <c r="X235" s="7"/>
      <c r="Y235" s="7"/>
      <c r="Z235" s="7"/>
      <c r="AA235" s="7"/>
      <c r="AB235" s="7"/>
      <c r="AC235" s="7"/>
    </row>
    <row r="236" spans="1:29" s="4" customFormat="1">
      <c r="A236" s="7"/>
      <c r="B236" s="7"/>
      <c r="C236" s="7"/>
      <c r="D236" s="7"/>
      <c r="E236" s="7"/>
      <c r="F236" s="7"/>
      <c r="G236" s="7"/>
      <c r="H236" s="7"/>
      <c r="I236" s="7"/>
      <c r="J236" s="20"/>
      <c r="K236" s="20"/>
      <c r="L236" s="7"/>
      <c r="M236" s="7"/>
      <c r="N236" s="7"/>
      <c r="O236" s="7"/>
      <c r="P236" s="7"/>
      <c r="Q236" s="7"/>
      <c r="R236" s="7"/>
      <c r="S236" s="7"/>
      <c r="T236" s="7"/>
      <c r="U236" s="7"/>
      <c r="V236" s="7"/>
      <c r="W236" s="7"/>
      <c r="X236" s="7"/>
      <c r="Y236" s="7"/>
      <c r="Z236" s="7"/>
      <c r="AA236" s="7"/>
      <c r="AB236" s="7"/>
      <c r="AC236" s="7"/>
    </row>
    <row r="237" spans="1:29" s="4" customFormat="1">
      <c r="A237" s="7"/>
      <c r="B237" s="7"/>
      <c r="C237" s="7"/>
      <c r="D237" s="7"/>
      <c r="E237" s="7"/>
      <c r="F237" s="7"/>
      <c r="G237" s="7"/>
      <c r="H237" s="7"/>
      <c r="I237" s="7"/>
      <c r="J237" s="20"/>
      <c r="K237" s="20"/>
      <c r="L237" s="7"/>
      <c r="M237" s="7"/>
      <c r="N237" s="7"/>
      <c r="O237" s="7"/>
      <c r="P237" s="7"/>
      <c r="Q237" s="7"/>
      <c r="R237" s="7"/>
      <c r="S237" s="7"/>
      <c r="T237" s="7"/>
      <c r="U237" s="7"/>
      <c r="V237" s="7"/>
      <c r="W237" s="7"/>
      <c r="X237" s="7"/>
      <c r="Y237" s="7"/>
      <c r="Z237" s="7"/>
      <c r="AA237" s="7"/>
      <c r="AB237" s="7"/>
      <c r="AC237" s="7"/>
    </row>
    <row r="238" spans="1:29" s="4" customFormat="1">
      <c r="A238" s="7"/>
      <c r="B238" s="7"/>
      <c r="C238" s="7"/>
      <c r="D238" s="7"/>
      <c r="E238" s="7"/>
      <c r="F238" s="7"/>
      <c r="G238" s="7"/>
      <c r="H238" s="7"/>
      <c r="I238" s="7"/>
      <c r="J238" s="20"/>
      <c r="K238" s="20"/>
      <c r="L238" s="7"/>
      <c r="M238" s="7"/>
      <c r="N238" s="7"/>
      <c r="O238" s="7"/>
      <c r="P238" s="7"/>
      <c r="Q238" s="7"/>
      <c r="R238" s="7"/>
      <c r="S238" s="7"/>
      <c r="T238" s="7"/>
      <c r="U238" s="7"/>
      <c r="V238" s="7"/>
      <c r="W238" s="7"/>
      <c r="X238" s="7"/>
      <c r="Y238" s="7"/>
      <c r="Z238" s="7"/>
      <c r="AA238" s="7"/>
      <c r="AB238" s="7"/>
      <c r="AC238" s="7"/>
    </row>
    <row r="239" spans="1:29" s="4" customFormat="1">
      <c r="A239" s="7"/>
      <c r="B239" s="7"/>
      <c r="C239" s="7"/>
      <c r="D239" s="7"/>
      <c r="E239" s="7"/>
      <c r="F239" s="7"/>
      <c r="G239" s="7"/>
      <c r="H239" s="7"/>
      <c r="I239" s="7"/>
      <c r="J239" s="20"/>
      <c r="K239" s="20"/>
      <c r="L239" s="7"/>
      <c r="M239" s="7"/>
      <c r="N239" s="7"/>
      <c r="O239" s="7"/>
      <c r="P239" s="7"/>
      <c r="Q239" s="7"/>
      <c r="R239" s="7"/>
      <c r="S239" s="7"/>
      <c r="T239" s="7"/>
      <c r="U239" s="7"/>
      <c r="V239" s="7"/>
      <c r="W239" s="7"/>
      <c r="X239" s="7"/>
      <c r="Y239" s="7"/>
      <c r="Z239" s="7"/>
      <c r="AA239" s="7"/>
      <c r="AB239" s="7"/>
      <c r="AC239" s="7"/>
    </row>
    <row r="240" spans="1:29" s="4" customFormat="1">
      <c r="A240" s="7"/>
      <c r="B240" s="7"/>
      <c r="C240" s="7"/>
      <c r="D240" s="7"/>
      <c r="E240" s="7"/>
      <c r="F240" s="7"/>
      <c r="G240" s="7"/>
      <c r="H240" s="7"/>
      <c r="I240" s="7"/>
      <c r="J240" s="20"/>
      <c r="K240" s="20"/>
      <c r="L240" s="7"/>
      <c r="M240" s="7"/>
      <c r="N240" s="7"/>
      <c r="O240" s="7"/>
      <c r="P240" s="7"/>
      <c r="Q240" s="7"/>
      <c r="R240" s="7"/>
      <c r="S240" s="7"/>
      <c r="T240" s="7"/>
      <c r="U240" s="7"/>
      <c r="V240" s="7"/>
      <c r="W240" s="7"/>
      <c r="X240" s="7"/>
      <c r="Y240" s="7"/>
      <c r="Z240" s="7"/>
      <c r="AA240" s="7"/>
      <c r="AB240" s="7"/>
      <c r="AC240" s="7"/>
    </row>
    <row r="241" spans="1:29" s="4" customFormat="1">
      <c r="A241" s="7"/>
      <c r="B241" s="7"/>
      <c r="C241" s="7"/>
      <c r="D241" s="7"/>
      <c r="E241" s="7"/>
      <c r="F241" s="7"/>
      <c r="G241" s="7"/>
      <c r="H241" s="7"/>
      <c r="I241" s="7"/>
      <c r="J241" s="20"/>
      <c r="K241" s="20"/>
      <c r="L241" s="7"/>
      <c r="M241" s="7"/>
      <c r="N241" s="7"/>
      <c r="O241" s="7"/>
      <c r="P241" s="7"/>
      <c r="Q241" s="7"/>
      <c r="R241" s="7"/>
      <c r="S241" s="7"/>
      <c r="T241" s="7"/>
      <c r="U241" s="7"/>
      <c r="V241" s="7"/>
      <c r="W241" s="7"/>
      <c r="X241" s="7"/>
      <c r="Y241" s="7"/>
      <c r="Z241" s="7"/>
      <c r="AA241" s="7"/>
      <c r="AB241" s="7"/>
      <c r="AC241" s="7"/>
    </row>
    <row r="242" spans="1:29" s="4" customFormat="1">
      <c r="A242" s="7"/>
      <c r="B242" s="7"/>
      <c r="C242" s="7"/>
      <c r="D242" s="7"/>
      <c r="E242" s="7"/>
      <c r="F242" s="7"/>
      <c r="G242" s="7"/>
      <c r="H242" s="7"/>
      <c r="I242" s="7"/>
      <c r="J242" s="20"/>
      <c r="K242" s="20"/>
      <c r="L242" s="7"/>
      <c r="M242" s="7"/>
      <c r="N242" s="7"/>
      <c r="O242" s="7"/>
      <c r="P242" s="7"/>
      <c r="Q242" s="7"/>
      <c r="R242" s="7"/>
      <c r="S242" s="7"/>
      <c r="T242" s="7"/>
      <c r="U242" s="7"/>
      <c r="V242" s="7"/>
      <c r="W242" s="7"/>
      <c r="X242" s="7"/>
      <c r="Y242" s="7"/>
      <c r="Z242" s="7"/>
      <c r="AA242" s="7"/>
      <c r="AB242" s="7"/>
      <c r="AC242" s="7"/>
    </row>
    <row r="243" spans="1:29" s="4" customFormat="1">
      <c r="A243" s="7"/>
      <c r="B243" s="7"/>
      <c r="C243" s="7"/>
      <c r="D243" s="7"/>
      <c r="E243" s="7"/>
      <c r="F243" s="7"/>
      <c r="G243" s="7"/>
      <c r="H243" s="7"/>
      <c r="I243" s="7"/>
      <c r="J243" s="20"/>
      <c r="K243" s="20"/>
      <c r="L243" s="7"/>
      <c r="M243" s="7"/>
      <c r="N243" s="7"/>
      <c r="O243" s="7"/>
      <c r="P243" s="7"/>
      <c r="Q243" s="7"/>
      <c r="R243" s="7"/>
      <c r="S243" s="7"/>
      <c r="T243" s="7"/>
      <c r="U243" s="7"/>
      <c r="V243" s="7"/>
      <c r="W243" s="7"/>
      <c r="X243" s="7"/>
      <c r="Y243" s="7"/>
      <c r="Z243" s="7"/>
      <c r="AA243" s="7"/>
      <c r="AB243" s="7"/>
      <c r="AC243" s="7"/>
    </row>
    <row r="244" spans="1:29" s="4" customFormat="1">
      <c r="A244" s="7"/>
      <c r="B244" s="7"/>
      <c r="C244" s="7"/>
      <c r="D244" s="7"/>
      <c r="E244" s="7"/>
      <c r="F244" s="7"/>
      <c r="G244" s="7"/>
      <c r="H244" s="7"/>
      <c r="I244" s="7"/>
      <c r="J244" s="20"/>
      <c r="K244" s="20"/>
      <c r="L244" s="7"/>
      <c r="M244" s="7"/>
      <c r="N244" s="7"/>
      <c r="O244" s="7"/>
      <c r="P244" s="7"/>
      <c r="Q244" s="7"/>
      <c r="R244" s="7"/>
      <c r="S244" s="7"/>
      <c r="T244" s="7"/>
      <c r="U244" s="7"/>
      <c r="V244" s="7"/>
      <c r="W244" s="7"/>
      <c r="X244" s="7"/>
      <c r="Y244" s="7"/>
      <c r="Z244" s="7"/>
      <c r="AA244" s="7"/>
      <c r="AB244" s="7"/>
      <c r="AC244" s="7"/>
    </row>
    <row r="245" spans="1:29" s="4" customFormat="1">
      <c r="A245" s="7"/>
      <c r="B245" s="7"/>
      <c r="C245" s="7"/>
      <c r="D245" s="7"/>
      <c r="E245" s="7"/>
      <c r="F245" s="7"/>
      <c r="G245" s="7"/>
      <c r="H245" s="7"/>
      <c r="I245" s="7"/>
      <c r="J245" s="20"/>
      <c r="K245" s="20"/>
      <c r="L245" s="7"/>
      <c r="M245" s="7"/>
      <c r="N245" s="7"/>
      <c r="O245" s="7"/>
      <c r="P245" s="7"/>
      <c r="Q245" s="7"/>
      <c r="R245" s="7"/>
      <c r="S245" s="7"/>
      <c r="T245" s="7"/>
      <c r="U245" s="7"/>
      <c r="V245" s="7"/>
      <c r="W245" s="7"/>
      <c r="X245" s="7"/>
      <c r="Y245" s="7"/>
      <c r="Z245" s="7"/>
      <c r="AA245" s="7"/>
      <c r="AB245" s="7"/>
      <c r="AC245" s="7"/>
    </row>
    <row r="246" spans="1:29" s="4" customFormat="1">
      <c r="A246" s="7"/>
      <c r="B246" s="7"/>
      <c r="C246" s="7"/>
      <c r="D246" s="7"/>
      <c r="E246" s="7"/>
      <c r="F246" s="7"/>
      <c r="G246" s="7"/>
      <c r="H246" s="7"/>
      <c r="I246" s="7"/>
      <c r="J246" s="20"/>
      <c r="K246" s="20"/>
      <c r="L246" s="7"/>
      <c r="M246" s="7"/>
      <c r="N246" s="7"/>
      <c r="O246" s="7"/>
      <c r="P246" s="7"/>
      <c r="Q246" s="7"/>
      <c r="R246" s="7"/>
      <c r="S246" s="7"/>
      <c r="T246" s="7"/>
      <c r="U246" s="7"/>
      <c r="V246" s="7"/>
      <c r="W246" s="7"/>
      <c r="X246" s="7"/>
      <c r="Y246" s="7"/>
      <c r="Z246" s="7"/>
      <c r="AA246" s="7"/>
      <c r="AB246" s="7"/>
      <c r="AC246" s="7"/>
    </row>
    <row r="247" spans="1:29" s="4" customFormat="1">
      <c r="A247" s="7"/>
      <c r="B247" s="7"/>
      <c r="C247" s="7"/>
      <c r="D247" s="7"/>
      <c r="E247" s="7"/>
      <c r="F247" s="7"/>
      <c r="G247" s="7"/>
      <c r="H247" s="7"/>
      <c r="I247" s="7"/>
      <c r="J247" s="20"/>
      <c r="K247" s="20"/>
      <c r="L247" s="7"/>
      <c r="M247" s="7"/>
      <c r="N247" s="7"/>
      <c r="O247" s="7"/>
      <c r="P247" s="7"/>
      <c r="Q247" s="7"/>
      <c r="R247" s="7"/>
      <c r="S247" s="7"/>
      <c r="T247" s="7"/>
      <c r="U247" s="7"/>
      <c r="V247" s="7"/>
      <c r="W247" s="7"/>
      <c r="X247" s="7"/>
      <c r="Y247" s="7"/>
      <c r="Z247" s="7"/>
      <c r="AA247" s="7"/>
      <c r="AB247" s="7"/>
      <c r="AC247" s="7"/>
    </row>
    <row r="248" spans="1:29" s="4" customFormat="1">
      <c r="A248" s="7"/>
      <c r="B248" s="7"/>
      <c r="C248" s="7"/>
      <c r="D248" s="7"/>
      <c r="E248" s="7"/>
      <c r="F248" s="7"/>
      <c r="G248" s="7"/>
      <c r="H248" s="7"/>
      <c r="I248" s="7"/>
      <c r="J248" s="20"/>
      <c r="K248" s="20"/>
      <c r="L248" s="7"/>
      <c r="M248" s="7"/>
      <c r="N248" s="7"/>
      <c r="O248" s="7"/>
      <c r="P248" s="7"/>
      <c r="Q248" s="7"/>
      <c r="R248" s="7"/>
      <c r="S248" s="7"/>
      <c r="T248" s="7"/>
      <c r="U248" s="7"/>
      <c r="V248" s="7"/>
      <c r="W248" s="7"/>
      <c r="X248" s="7"/>
      <c r="Y248" s="7"/>
      <c r="Z248" s="7"/>
      <c r="AA248" s="7"/>
      <c r="AB248" s="7"/>
      <c r="AC248" s="7"/>
    </row>
    <row r="249" spans="1:29" s="4" customFormat="1">
      <c r="A249" s="7"/>
      <c r="B249" s="7"/>
      <c r="C249" s="7"/>
      <c r="D249" s="7"/>
      <c r="E249" s="7"/>
      <c r="F249" s="7"/>
      <c r="G249" s="7"/>
      <c r="H249" s="7"/>
      <c r="I249" s="7"/>
      <c r="J249" s="20"/>
      <c r="K249" s="20"/>
      <c r="L249" s="7"/>
      <c r="M249" s="7"/>
      <c r="N249" s="7"/>
      <c r="O249" s="7"/>
      <c r="P249" s="7"/>
      <c r="Q249" s="7"/>
      <c r="R249" s="7"/>
      <c r="S249" s="7"/>
      <c r="T249" s="7"/>
      <c r="U249" s="7"/>
      <c r="V249" s="7"/>
      <c r="W249" s="7"/>
      <c r="X249" s="7"/>
      <c r="Y249" s="7"/>
      <c r="Z249" s="7"/>
      <c r="AA249" s="7"/>
      <c r="AB249" s="7"/>
      <c r="AC249" s="7"/>
    </row>
    <row r="250" spans="1:29" s="4" customFormat="1">
      <c r="A250" s="7"/>
      <c r="B250" s="7"/>
      <c r="C250" s="7"/>
      <c r="D250" s="7"/>
      <c r="E250" s="7"/>
      <c r="F250" s="7"/>
      <c r="G250" s="7"/>
      <c r="H250" s="7"/>
      <c r="I250" s="7"/>
      <c r="J250" s="20"/>
      <c r="K250" s="20"/>
      <c r="L250" s="7"/>
      <c r="M250" s="7"/>
      <c r="N250" s="7"/>
      <c r="O250" s="7"/>
      <c r="P250" s="7"/>
      <c r="Q250" s="7"/>
      <c r="R250" s="7"/>
      <c r="S250" s="7"/>
      <c r="T250" s="7"/>
      <c r="U250" s="7"/>
      <c r="V250" s="7"/>
      <c r="W250" s="7"/>
      <c r="X250" s="7"/>
      <c r="Y250" s="7"/>
      <c r="Z250" s="7"/>
      <c r="AA250" s="7"/>
      <c r="AB250" s="7"/>
      <c r="AC250" s="7"/>
    </row>
    <row r="251" spans="1:29" s="4" customFormat="1">
      <c r="A251" s="7"/>
      <c r="B251" s="7"/>
      <c r="C251" s="7"/>
      <c r="D251" s="7"/>
      <c r="E251" s="7"/>
      <c r="F251" s="7"/>
      <c r="G251" s="7"/>
      <c r="H251" s="7"/>
      <c r="I251" s="7"/>
      <c r="J251" s="20"/>
      <c r="K251" s="20"/>
      <c r="L251" s="7"/>
      <c r="M251" s="7"/>
      <c r="N251" s="7"/>
      <c r="O251" s="7"/>
      <c r="P251" s="7"/>
      <c r="Q251" s="7"/>
      <c r="R251" s="7"/>
      <c r="S251" s="7"/>
      <c r="T251" s="7"/>
      <c r="U251" s="7"/>
      <c r="V251" s="7"/>
      <c r="W251" s="7"/>
      <c r="X251" s="7"/>
      <c r="Y251" s="7"/>
      <c r="Z251" s="7"/>
      <c r="AA251" s="7"/>
      <c r="AB251" s="7"/>
      <c r="AC251" s="7"/>
    </row>
    <row r="252" spans="1:29" s="4" customFormat="1">
      <c r="A252" s="7"/>
      <c r="B252" s="7"/>
      <c r="C252" s="7"/>
      <c r="D252" s="7"/>
      <c r="E252" s="7"/>
      <c r="F252" s="7"/>
      <c r="G252" s="7"/>
      <c r="H252" s="7"/>
      <c r="I252" s="7"/>
      <c r="J252" s="20"/>
      <c r="K252" s="20"/>
      <c r="L252" s="7"/>
      <c r="M252" s="7"/>
      <c r="N252" s="7"/>
      <c r="O252" s="7"/>
      <c r="P252" s="7"/>
      <c r="Q252" s="7"/>
      <c r="R252" s="7"/>
      <c r="S252" s="7"/>
      <c r="T252" s="7"/>
      <c r="U252" s="7"/>
      <c r="V252" s="7"/>
      <c r="W252" s="7"/>
      <c r="X252" s="7"/>
      <c r="Y252" s="7"/>
      <c r="Z252" s="7"/>
      <c r="AA252" s="7"/>
      <c r="AB252" s="7"/>
      <c r="AC252" s="7"/>
    </row>
    <row r="253" spans="1:29" s="4" customFormat="1">
      <c r="A253" s="7"/>
      <c r="B253" s="7"/>
      <c r="C253" s="7"/>
      <c r="D253" s="7"/>
      <c r="E253" s="7"/>
      <c r="F253" s="7"/>
      <c r="G253" s="7"/>
      <c r="H253" s="7"/>
      <c r="I253" s="7"/>
      <c r="J253" s="20"/>
      <c r="K253" s="20"/>
      <c r="L253" s="7"/>
      <c r="M253" s="7"/>
      <c r="N253" s="7"/>
      <c r="O253" s="7"/>
      <c r="P253" s="7"/>
      <c r="Q253" s="7"/>
      <c r="R253" s="7"/>
      <c r="S253" s="7"/>
      <c r="T253" s="7"/>
      <c r="U253" s="7"/>
      <c r="V253" s="7"/>
      <c r="W253" s="7"/>
      <c r="X253" s="7"/>
      <c r="Y253" s="7"/>
      <c r="Z253" s="7"/>
      <c r="AA253" s="7"/>
      <c r="AB253" s="7"/>
      <c r="AC253" s="7"/>
    </row>
    <row r="254" spans="1:29" s="4" customFormat="1">
      <c r="A254" s="7"/>
      <c r="B254" s="7"/>
      <c r="C254" s="7"/>
      <c r="D254" s="7"/>
      <c r="E254" s="7"/>
      <c r="F254" s="7"/>
      <c r="G254" s="7"/>
      <c r="H254" s="7"/>
      <c r="I254" s="7"/>
      <c r="J254" s="20"/>
      <c r="K254" s="20"/>
      <c r="L254" s="7"/>
      <c r="M254" s="7"/>
      <c r="N254" s="7"/>
      <c r="O254" s="7"/>
      <c r="P254" s="7"/>
      <c r="Q254" s="7"/>
      <c r="R254" s="7"/>
      <c r="S254" s="7"/>
      <c r="T254" s="7"/>
      <c r="U254" s="7"/>
      <c r="V254" s="7"/>
      <c r="W254" s="7"/>
      <c r="X254" s="7"/>
      <c r="Y254" s="7"/>
      <c r="Z254" s="7"/>
      <c r="AA254" s="7"/>
      <c r="AB254" s="7"/>
      <c r="AC254" s="7"/>
    </row>
    <row r="255" spans="1:29" s="4" customFormat="1">
      <c r="A255" s="7"/>
      <c r="B255" s="7"/>
      <c r="C255" s="7"/>
      <c r="D255" s="7"/>
      <c r="E255" s="7"/>
      <c r="F255" s="7"/>
      <c r="G255" s="7"/>
      <c r="H255" s="7"/>
      <c r="I255" s="7"/>
      <c r="J255" s="20"/>
      <c r="K255" s="20"/>
      <c r="L255" s="7"/>
      <c r="M255" s="7"/>
      <c r="N255" s="7"/>
      <c r="O255" s="7"/>
      <c r="P255" s="7"/>
      <c r="Q255" s="7"/>
      <c r="R255" s="7"/>
      <c r="S255" s="7"/>
      <c r="T255" s="7"/>
      <c r="U255" s="7"/>
      <c r="V255" s="7"/>
      <c r="W255" s="7"/>
      <c r="X255" s="7"/>
      <c r="Y255" s="7"/>
      <c r="Z255" s="7"/>
      <c r="AA255" s="7"/>
      <c r="AB255" s="7"/>
      <c r="AC255" s="7"/>
    </row>
    <row r="256" spans="1:29" s="4" customFormat="1">
      <c r="A256" s="7"/>
      <c r="B256" s="7"/>
      <c r="C256" s="7"/>
      <c r="D256" s="7"/>
      <c r="E256" s="7"/>
      <c r="F256" s="7"/>
      <c r="G256" s="7"/>
      <c r="H256" s="7"/>
      <c r="I256" s="7"/>
      <c r="J256" s="20"/>
      <c r="K256" s="20"/>
      <c r="L256" s="7"/>
      <c r="M256" s="7"/>
      <c r="N256" s="7"/>
      <c r="O256" s="7"/>
      <c r="P256" s="7"/>
      <c r="Q256" s="7"/>
      <c r="R256" s="7"/>
      <c r="S256" s="7"/>
      <c r="T256" s="7"/>
      <c r="U256" s="7"/>
      <c r="V256" s="7"/>
      <c r="W256" s="7"/>
      <c r="X256" s="7"/>
      <c r="Y256" s="7"/>
      <c r="Z256" s="7"/>
      <c r="AA256" s="7"/>
      <c r="AB256" s="7"/>
      <c r="AC256" s="7"/>
    </row>
    <row r="257" spans="1:29" s="4" customFormat="1">
      <c r="A257" s="7"/>
      <c r="B257" s="7"/>
      <c r="C257" s="7"/>
      <c r="D257" s="7"/>
      <c r="E257" s="7"/>
      <c r="F257" s="7"/>
      <c r="G257" s="7"/>
      <c r="H257" s="7"/>
      <c r="I257" s="7"/>
      <c r="J257" s="20"/>
      <c r="K257" s="20"/>
      <c r="L257" s="7"/>
      <c r="M257" s="7"/>
      <c r="N257" s="7"/>
      <c r="O257" s="7"/>
      <c r="P257" s="7"/>
      <c r="Q257" s="7"/>
      <c r="R257" s="7"/>
      <c r="S257" s="7"/>
      <c r="T257" s="7"/>
      <c r="U257" s="7"/>
      <c r="V257" s="7"/>
      <c r="W257" s="7"/>
      <c r="X257" s="7"/>
      <c r="Y257" s="7"/>
      <c r="Z257" s="7"/>
      <c r="AA257" s="7"/>
      <c r="AB257" s="7"/>
      <c r="AC257" s="7"/>
    </row>
    <row r="258" spans="1:29" s="4" customFormat="1">
      <c r="A258" s="7"/>
      <c r="B258" s="7"/>
      <c r="C258" s="7"/>
      <c r="D258" s="7"/>
      <c r="E258" s="7"/>
      <c r="F258" s="7"/>
      <c r="G258" s="7"/>
      <c r="H258" s="7"/>
      <c r="I258" s="7"/>
      <c r="J258" s="20"/>
      <c r="K258" s="20"/>
      <c r="L258" s="7"/>
      <c r="M258" s="7"/>
      <c r="N258" s="7"/>
      <c r="O258" s="7"/>
      <c r="P258" s="7"/>
      <c r="Q258" s="7"/>
      <c r="R258" s="7"/>
      <c r="S258" s="7"/>
      <c r="T258" s="7"/>
      <c r="U258" s="7"/>
      <c r="V258" s="7"/>
      <c r="W258" s="7"/>
      <c r="X258" s="7"/>
      <c r="Y258" s="7"/>
      <c r="Z258" s="7"/>
      <c r="AA258" s="7"/>
      <c r="AB258" s="7"/>
      <c r="AC258" s="7"/>
    </row>
    <row r="259" spans="1:29" s="4" customFormat="1">
      <c r="A259" s="7"/>
      <c r="B259" s="7"/>
      <c r="C259" s="7"/>
      <c r="D259" s="7"/>
      <c r="E259" s="7"/>
      <c r="F259" s="7"/>
      <c r="G259" s="7"/>
      <c r="H259" s="7"/>
      <c r="I259" s="7"/>
      <c r="J259" s="20"/>
      <c r="K259" s="20"/>
      <c r="L259" s="7"/>
      <c r="M259" s="7"/>
      <c r="N259" s="7"/>
      <c r="O259" s="7"/>
      <c r="P259" s="7"/>
      <c r="Q259" s="7"/>
      <c r="R259" s="7"/>
      <c r="S259" s="7"/>
      <c r="T259" s="7"/>
      <c r="U259" s="7"/>
      <c r="V259" s="7"/>
      <c r="W259" s="7"/>
      <c r="X259" s="7"/>
      <c r="Y259" s="7"/>
      <c r="Z259" s="7"/>
      <c r="AA259" s="7"/>
      <c r="AB259" s="7"/>
      <c r="AC259" s="7"/>
    </row>
    <row r="260" spans="1:29" s="4" customFormat="1">
      <c r="A260" s="7"/>
      <c r="B260" s="7"/>
      <c r="C260" s="7"/>
      <c r="D260" s="7"/>
      <c r="E260" s="7"/>
      <c r="F260" s="7"/>
      <c r="G260" s="7"/>
      <c r="H260" s="7"/>
      <c r="I260" s="7"/>
      <c r="J260" s="20"/>
      <c r="K260" s="20"/>
      <c r="L260" s="7"/>
      <c r="M260" s="7"/>
      <c r="N260" s="7"/>
      <c r="O260" s="7"/>
      <c r="P260" s="7"/>
      <c r="Q260" s="7"/>
      <c r="R260" s="7"/>
      <c r="S260" s="7"/>
      <c r="T260" s="7"/>
      <c r="U260" s="7"/>
      <c r="V260" s="7"/>
      <c r="W260" s="7"/>
      <c r="X260" s="7"/>
      <c r="Y260" s="7"/>
      <c r="Z260" s="7"/>
      <c r="AA260" s="7"/>
      <c r="AB260" s="7"/>
      <c r="AC260" s="7"/>
    </row>
    <row r="261" spans="1:29" s="4" customFormat="1">
      <c r="A261" s="7"/>
      <c r="B261" s="7"/>
      <c r="C261" s="7"/>
      <c r="D261" s="7"/>
      <c r="E261" s="7"/>
      <c r="F261" s="7"/>
      <c r="G261" s="7"/>
      <c r="H261" s="7"/>
      <c r="I261" s="7"/>
      <c r="J261" s="20"/>
      <c r="K261" s="20"/>
      <c r="L261" s="7"/>
      <c r="M261" s="7"/>
      <c r="N261" s="7"/>
      <c r="O261" s="7"/>
      <c r="P261" s="7"/>
      <c r="Q261" s="7"/>
      <c r="R261" s="7"/>
      <c r="S261" s="7"/>
      <c r="T261" s="7"/>
      <c r="U261" s="7"/>
      <c r="V261" s="7"/>
      <c r="W261" s="7"/>
      <c r="X261" s="7"/>
      <c r="Y261" s="7"/>
      <c r="Z261" s="7"/>
      <c r="AA261" s="7"/>
      <c r="AB261" s="7"/>
      <c r="AC261" s="7"/>
    </row>
    <row r="262" spans="1:29" s="4" customFormat="1">
      <c r="A262" s="7"/>
      <c r="B262" s="7"/>
      <c r="C262" s="7"/>
      <c r="D262" s="7"/>
      <c r="E262" s="7"/>
      <c r="F262" s="7"/>
      <c r="G262" s="7"/>
      <c r="H262" s="7"/>
      <c r="I262" s="7"/>
      <c r="J262" s="20"/>
      <c r="K262" s="20"/>
      <c r="L262" s="7"/>
      <c r="M262" s="7"/>
      <c r="N262" s="7"/>
      <c r="O262" s="7"/>
      <c r="P262" s="7"/>
      <c r="Q262" s="7"/>
      <c r="R262" s="7"/>
      <c r="S262" s="7"/>
      <c r="T262" s="7"/>
      <c r="U262" s="7"/>
      <c r="V262" s="7"/>
      <c r="W262" s="7"/>
      <c r="X262" s="7"/>
      <c r="Y262" s="7"/>
      <c r="Z262" s="7"/>
      <c r="AA262" s="7"/>
      <c r="AB262" s="7"/>
      <c r="AC262" s="7"/>
    </row>
    <row r="263" spans="1:29" s="4" customFormat="1">
      <c r="A263" s="7"/>
      <c r="B263" s="7"/>
      <c r="C263" s="7"/>
      <c r="D263" s="7"/>
      <c r="E263" s="7"/>
      <c r="F263" s="7"/>
      <c r="G263" s="7"/>
      <c r="H263" s="7"/>
      <c r="I263" s="7"/>
      <c r="J263" s="20"/>
      <c r="K263" s="20"/>
      <c r="L263" s="7"/>
      <c r="M263" s="7"/>
      <c r="N263" s="7"/>
      <c r="O263" s="7"/>
      <c r="P263" s="7"/>
      <c r="Q263" s="7"/>
      <c r="R263" s="7"/>
      <c r="S263" s="7"/>
      <c r="T263" s="7"/>
      <c r="U263" s="7"/>
      <c r="V263" s="7"/>
      <c r="W263" s="7"/>
      <c r="X263" s="7"/>
      <c r="Y263" s="7"/>
      <c r="Z263" s="7"/>
      <c r="AA263" s="7"/>
      <c r="AB263" s="7"/>
      <c r="AC263" s="7"/>
    </row>
    <row r="264" spans="1:29" s="4" customFormat="1">
      <c r="A264" s="7"/>
      <c r="B264" s="7"/>
      <c r="C264" s="7"/>
      <c r="D264" s="7"/>
      <c r="E264" s="7"/>
      <c r="F264" s="7"/>
      <c r="G264" s="7"/>
      <c r="H264" s="7"/>
      <c r="I264" s="7"/>
      <c r="J264" s="20"/>
      <c r="K264" s="20"/>
      <c r="L264" s="7"/>
      <c r="M264" s="7"/>
      <c r="N264" s="7"/>
      <c r="O264" s="7"/>
      <c r="P264" s="7"/>
      <c r="Q264" s="7"/>
      <c r="R264" s="7"/>
      <c r="S264" s="7"/>
      <c r="T264" s="7"/>
      <c r="U264" s="7"/>
      <c r="V264" s="7"/>
      <c r="W264" s="7"/>
      <c r="X264" s="7"/>
      <c r="Y264" s="7"/>
      <c r="Z264" s="7"/>
      <c r="AA264" s="7"/>
      <c r="AB264" s="7"/>
      <c r="AC264" s="7"/>
    </row>
    <row r="265" spans="1:29" s="4" customFormat="1">
      <c r="A265" s="7"/>
      <c r="B265" s="7"/>
      <c r="C265" s="7"/>
      <c r="D265" s="7"/>
      <c r="E265" s="7"/>
      <c r="F265" s="7"/>
      <c r="G265" s="7"/>
      <c r="H265" s="7"/>
      <c r="I265" s="7"/>
      <c r="J265" s="20"/>
      <c r="K265" s="20"/>
      <c r="L265" s="7"/>
      <c r="M265" s="7"/>
      <c r="N265" s="7"/>
      <c r="O265" s="7"/>
      <c r="P265" s="7"/>
      <c r="Q265" s="7"/>
      <c r="R265" s="7"/>
      <c r="S265" s="7"/>
      <c r="T265" s="7"/>
      <c r="U265" s="7"/>
      <c r="V265" s="7"/>
      <c r="W265" s="7"/>
      <c r="X265" s="7"/>
      <c r="Y265" s="7"/>
      <c r="Z265" s="7"/>
      <c r="AA265" s="7"/>
      <c r="AB265" s="7"/>
      <c r="AC265" s="7"/>
    </row>
    <row r="266" spans="1:29" s="4" customFormat="1">
      <c r="A266" s="7"/>
      <c r="B266" s="7"/>
      <c r="C266" s="7"/>
      <c r="D266" s="7"/>
      <c r="E266" s="7"/>
      <c r="F266" s="7"/>
      <c r="G266" s="7"/>
      <c r="H266" s="7"/>
      <c r="I266" s="7"/>
      <c r="J266" s="20"/>
      <c r="K266" s="20"/>
      <c r="L266" s="7"/>
      <c r="M266" s="7"/>
      <c r="N266" s="7"/>
      <c r="O266" s="7"/>
      <c r="P266" s="7"/>
      <c r="Q266" s="7"/>
      <c r="R266" s="7"/>
      <c r="S266" s="7"/>
      <c r="T266" s="7"/>
      <c r="U266" s="7"/>
      <c r="V266" s="7"/>
      <c r="W266" s="7"/>
      <c r="X266" s="7"/>
      <c r="Y266" s="7"/>
      <c r="Z266" s="7"/>
      <c r="AA266" s="7"/>
      <c r="AB266" s="7"/>
      <c r="AC266" s="7"/>
    </row>
    <row r="267" spans="1:29" s="4" customFormat="1">
      <c r="A267" s="7"/>
      <c r="B267" s="7"/>
      <c r="C267" s="7"/>
      <c r="D267" s="7"/>
      <c r="E267" s="7"/>
      <c r="F267" s="7"/>
      <c r="G267" s="7"/>
      <c r="H267" s="7"/>
      <c r="I267" s="7"/>
      <c r="J267" s="20"/>
      <c r="K267" s="20"/>
      <c r="L267" s="7"/>
      <c r="M267" s="7"/>
      <c r="N267" s="7"/>
      <c r="O267" s="7"/>
      <c r="P267" s="7"/>
      <c r="Q267" s="7"/>
      <c r="R267" s="7"/>
      <c r="S267" s="7"/>
      <c r="T267" s="7"/>
      <c r="U267" s="7"/>
      <c r="V267" s="7"/>
      <c r="W267" s="7"/>
      <c r="X267" s="7"/>
      <c r="Y267" s="7"/>
      <c r="Z267" s="7"/>
      <c r="AA267" s="7"/>
      <c r="AB267" s="7"/>
      <c r="AC267" s="7"/>
    </row>
    <row r="268" spans="1:29" s="4" customFormat="1">
      <c r="A268" s="7"/>
      <c r="B268" s="7"/>
      <c r="C268" s="7"/>
      <c r="D268" s="7"/>
      <c r="E268" s="7"/>
      <c r="F268" s="7"/>
      <c r="G268" s="7"/>
      <c r="H268" s="7"/>
      <c r="I268" s="7"/>
      <c r="J268" s="20"/>
      <c r="K268" s="20"/>
      <c r="L268" s="7"/>
      <c r="M268" s="7"/>
      <c r="N268" s="7"/>
      <c r="O268" s="7"/>
      <c r="P268" s="7"/>
      <c r="Q268" s="7"/>
      <c r="R268" s="7"/>
      <c r="S268" s="7"/>
      <c r="T268" s="7"/>
      <c r="U268" s="7"/>
      <c r="V268" s="7"/>
      <c r="W268" s="7"/>
      <c r="X268" s="7"/>
      <c r="Y268" s="7"/>
      <c r="Z268" s="7"/>
      <c r="AA268" s="7"/>
      <c r="AB268" s="7"/>
      <c r="AC268" s="7"/>
    </row>
    <row r="269" spans="1:29" s="4" customFormat="1">
      <c r="A269" s="7"/>
      <c r="B269" s="7"/>
      <c r="C269" s="7"/>
      <c r="D269" s="7"/>
      <c r="E269" s="7"/>
      <c r="F269" s="7"/>
      <c r="G269" s="7"/>
      <c r="H269" s="7"/>
      <c r="I269" s="7"/>
      <c r="J269" s="20"/>
      <c r="K269" s="20"/>
      <c r="L269" s="7"/>
      <c r="M269" s="7"/>
      <c r="N269" s="7"/>
      <c r="O269" s="7"/>
      <c r="P269" s="7"/>
      <c r="Q269" s="7"/>
      <c r="R269" s="7"/>
      <c r="S269" s="7"/>
      <c r="T269" s="7"/>
      <c r="U269" s="7"/>
      <c r="V269" s="7"/>
      <c r="W269" s="7"/>
      <c r="X269" s="7"/>
      <c r="Y269" s="7"/>
      <c r="Z269" s="7"/>
      <c r="AA269" s="7"/>
      <c r="AB269" s="7"/>
      <c r="AC269" s="7"/>
    </row>
    <row r="270" spans="1:29" s="4" customFormat="1">
      <c r="A270" s="7"/>
      <c r="B270" s="7"/>
      <c r="C270" s="7"/>
      <c r="D270" s="7"/>
      <c r="E270" s="7"/>
      <c r="F270" s="7"/>
      <c r="G270" s="7"/>
      <c r="H270" s="7"/>
      <c r="I270" s="7"/>
      <c r="J270" s="20"/>
      <c r="K270" s="20"/>
      <c r="L270" s="7"/>
      <c r="M270" s="7"/>
      <c r="N270" s="7"/>
      <c r="O270" s="7"/>
      <c r="P270" s="7"/>
      <c r="Q270" s="7"/>
      <c r="R270" s="7"/>
      <c r="S270" s="7"/>
      <c r="T270" s="7"/>
      <c r="U270" s="7"/>
      <c r="V270" s="7"/>
      <c r="W270" s="7"/>
      <c r="X270" s="7"/>
      <c r="Y270" s="7"/>
      <c r="Z270" s="7"/>
      <c r="AA270" s="7"/>
      <c r="AB270" s="7"/>
      <c r="AC270" s="7"/>
    </row>
    <row r="271" spans="1:29" s="4" customFormat="1">
      <c r="A271" s="7"/>
      <c r="B271" s="7"/>
      <c r="C271" s="7"/>
      <c r="D271" s="7"/>
      <c r="E271" s="7"/>
      <c r="F271" s="7"/>
      <c r="G271" s="7"/>
      <c r="H271" s="7"/>
      <c r="I271" s="7"/>
      <c r="J271" s="20"/>
      <c r="K271" s="20"/>
      <c r="L271" s="7"/>
      <c r="M271" s="7"/>
      <c r="N271" s="7"/>
      <c r="O271" s="7"/>
      <c r="P271" s="7"/>
      <c r="Q271" s="7"/>
      <c r="R271" s="7"/>
      <c r="S271" s="7"/>
      <c r="T271" s="7"/>
      <c r="U271" s="7"/>
      <c r="V271" s="7"/>
      <c r="W271" s="7"/>
      <c r="X271" s="7"/>
      <c r="Y271" s="7"/>
      <c r="Z271" s="7"/>
      <c r="AA271" s="7"/>
      <c r="AB271" s="7"/>
      <c r="AC271" s="7"/>
    </row>
    <row r="272" spans="1:29" s="4" customFormat="1">
      <c r="A272" s="7"/>
      <c r="B272" s="7"/>
      <c r="C272" s="7"/>
      <c r="D272" s="7"/>
      <c r="E272" s="7"/>
      <c r="F272" s="7"/>
      <c r="G272" s="7"/>
      <c r="H272" s="7"/>
      <c r="I272" s="7"/>
      <c r="J272" s="20"/>
      <c r="K272" s="20"/>
      <c r="L272" s="7"/>
      <c r="M272" s="7"/>
      <c r="N272" s="7"/>
      <c r="O272" s="7"/>
      <c r="P272" s="7"/>
      <c r="Q272" s="7"/>
      <c r="R272" s="7"/>
      <c r="S272" s="7"/>
      <c r="T272" s="7"/>
      <c r="U272" s="7"/>
      <c r="V272" s="7"/>
      <c r="W272" s="7"/>
      <c r="X272" s="7"/>
      <c r="Y272" s="7"/>
      <c r="Z272" s="7"/>
      <c r="AA272" s="7"/>
      <c r="AB272" s="7"/>
      <c r="AC272" s="7"/>
    </row>
    <row r="273" spans="1:29" s="4" customFormat="1">
      <c r="A273" s="7"/>
      <c r="B273" s="7"/>
      <c r="C273" s="7"/>
      <c r="D273" s="7"/>
      <c r="E273" s="7"/>
      <c r="F273" s="7"/>
      <c r="G273" s="7"/>
      <c r="H273" s="7"/>
      <c r="I273" s="7"/>
      <c r="J273" s="20"/>
      <c r="K273" s="20"/>
      <c r="L273" s="7"/>
      <c r="M273" s="7"/>
      <c r="N273" s="7"/>
      <c r="O273" s="7"/>
      <c r="P273" s="7"/>
      <c r="Q273" s="7"/>
      <c r="R273" s="7"/>
      <c r="S273" s="7"/>
      <c r="T273" s="7"/>
      <c r="U273" s="7"/>
      <c r="V273" s="7"/>
      <c r="W273" s="7"/>
      <c r="X273" s="7"/>
      <c r="Y273" s="7"/>
      <c r="Z273" s="7"/>
      <c r="AA273" s="7"/>
      <c r="AB273" s="7"/>
      <c r="AC273" s="7"/>
    </row>
    <row r="274" spans="1:29" s="4" customFormat="1">
      <c r="A274" s="7"/>
      <c r="B274" s="7"/>
      <c r="C274" s="7"/>
      <c r="D274" s="7"/>
      <c r="E274" s="7"/>
      <c r="F274" s="7"/>
      <c r="G274" s="7"/>
      <c r="H274" s="7"/>
      <c r="I274" s="7"/>
      <c r="J274" s="20"/>
      <c r="K274" s="20"/>
      <c r="L274" s="7"/>
      <c r="M274" s="7"/>
      <c r="N274" s="7"/>
      <c r="O274" s="7"/>
      <c r="P274" s="7"/>
      <c r="Q274" s="7"/>
      <c r="R274" s="7"/>
      <c r="S274" s="7"/>
      <c r="T274" s="7"/>
      <c r="U274" s="7"/>
      <c r="V274" s="7"/>
      <c r="W274" s="7"/>
      <c r="X274" s="7"/>
      <c r="Y274" s="7"/>
      <c r="Z274" s="7"/>
      <c r="AA274" s="7"/>
      <c r="AB274" s="7"/>
      <c r="AC274" s="7"/>
    </row>
    <row r="275" spans="1:29" s="4" customFormat="1">
      <c r="A275" s="7"/>
      <c r="B275" s="7"/>
      <c r="C275" s="7"/>
      <c r="D275" s="7"/>
      <c r="E275" s="7"/>
      <c r="F275" s="7"/>
      <c r="G275" s="7"/>
      <c r="H275" s="7"/>
      <c r="I275" s="7"/>
      <c r="J275" s="20"/>
      <c r="K275" s="20"/>
      <c r="L275" s="7"/>
      <c r="M275" s="7"/>
      <c r="N275" s="7"/>
      <c r="O275" s="7"/>
      <c r="P275" s="7"/>
      <c r="Q275" s="7"/>
      <c r="R275" s="7"/>
      <c r="S275" s="7"/>
      <c r="T275" s="7"/>
      <c r="U275" s="7"/>
      <c r="V275" s="7"/>
      <c r="W275" s="7"/>
      <c r="X275" s="7"/>
      <c r="Y275" s="7"/>
      <c r="Z275" s="7"/>
      <c r="AA275" s="7"/>
      <c r="AB275" s="7"/>
      <c r="AC275" s="7"/>
    </row>
    <row r="276" spans="1:29" s="4" customFormat="1">
      <c r="A276" s="7"/>
      <c r="B276" s="7"/>
      <c r="C276" s="7"/>
      <c r="D276" s="7"/>
      <c r="E276" s="7"/>
      <c r="F276" s="7"/>
      <c r="G276" s="7"/>
      <c r="H276" s="7"/>
      <c r="I276" s="7"/>
      <c r="J276" s="20"/>
      <c r="K276" s="20"/>
      <c r="L276" s="7"/>
      <c r="M276" s="7"/>
      <c r="N276" s="7"/>
      <c r="O276" s="7"/>
      <c r="P276" s="7"/>
      <c r="Q276" s="7"/>
      <c r="R276" s="7"/>
      <c r="S276" s="7"/>
      <c r="T276" s="7"/>
      <c r="U276" s="7"/>
      <c r="V276" s="7"/>
      <c r="W276" s="7"/>
      <c r="X276" s="7"/>
      <c r="Y276" s="7"/>
      <c r="Z276" s="7"/>
      <c r="AA276" s="7"/>
      <c r="AB276" s="7"/>
      <c r="AC276" s="7"/>
    </row>
    <row r="277" spans="1:29" s="4" customFormat="1">
      <c r="A277" s="7"/>
      <c r="B277" s="7"/>
      <c r="C277" s="7"/>
      <c r="D277" s="7"/>
      <c r="E277" s="7"/>
      <c r="F277" s="7"/>
      <c r="G277" s="7"/>
      <c r="H277" s="7"/>
      <c r="I277" s="7"/>
      <c r="J277" s="20"/>
      <c r="K277" s="20"/>
      <c r="L277" s="7"/>
      <c r="M277" s="7"/>
      <c r="N277" s="7"/>
      <c r="O277" s="7"/>
      <c r="P277" s="7"/>
      <c r="Q277" s="7"/>
      <c r="R277" s="7"/>
      <c r="S277" s="7"/>
      <c r="T277" s="7"/>
      <c r="U277" s="7"/>
      <c r="V277" s="7"/>
      <c r="W277" s="7"/>
      <c r="X277" s="7"/>
      <c r="Y277" s="7"/>
      <c r="Z277" s="7"/>
      <c r="AA277" s="7"/>
      <c r="AB277" s="7"/>
      <c r="AC277" s="7"/>
    </row>
    <row r="278" spans="1:29" s="4" customFormat="1">
      <c r="A278" s="7"/>
      <c r="B278" s="7"/>
      <c r="C278" s="7"/>
      <c r="D278" s="7"/>
      <c r="E278" s="7"/>
      <c r="F278" s="7"/>
      <c r="G278" s="7"/>
      <c r="H278" s="7"/>
      <c r="I278" s="7"/>
      <c r="J278" s="20"/>
      <c r="K278" s="20"/>
      <c r="L278" s="7"/>
      <c r="M278" s="7"/>
      <c r="N278" s="7"/>
      <c r="O278" s="7"/>
      <c r="P278" s="7"/>
      <c r="Q278" s="7"/>
      <c r="R278" s="7"/>
      <c r="S278" s="7"/>
      <c r="T278" s="7"/>
      <c r="U278" s="7"/>
      <c r="V278" s="7"/>
      <c r="W278" s="7"/>
      <c r="X278" s="7"/>
      <c r="Y278" s="7"/>
      <c r="Z278" s="7"/>
      <c r="AA278" s="7"/>
      <c r="AB278" s="7"/>
      <c r="AC278" s="7"/>
    </row>
    <row r="279" spans="1:29" s="4" customFormat="1">
      <c r="A279" s="7"/>
      <c r="B279" s="7"/>
      <c r="C279" s="7"/>
      <c r="D279" s="7"/>
      <c r="E279" s="7"/>
      <c r="F279" s="7"/>
      <c r="G279" s="7"/>
      <c r="H279" s="7"/>
      <c r="I279" s="7"/>
      <c r="J279" s="20"/>
      <c r="K279" s="20"/>
      <c r="L279" s="7"/>
      <c r="M279" s="7"/>
      <c r="N279" s="7"/>
      <c r="O279" s="7"/>
      <c r="P279" s="7"/>
      <c r="Q279" s="7"/>
      <c r="R279" s="7"/>
      <c r="S279" s="7"/>
      <c r="T279" s="7"/>
      <c r="U279" s="7"/>
      <c r="V279" s="7"/>
      <c r="W279" s="7"/>
      <c r="X279" s="7"/>
      <c r="Y279" s="7"/>
      <c r="Z279" s="7"/>
      <c r="AA279" s="7"/>
      <c r="AB279" s="7"/>
      <c r="AC279" s="7"/>
    </row>
    <row r="280" spans="1:29" s="4" customFormat="1">
      <c r="A280" s="7"/>
      <c r="B280" s="7"/>
      <c r="C280" s="7"/>
      <c r="D280" s="7"/>
      <c r="E280" s="7"/>
      <c r="F280" s="7"/>
      <c r="G280" s="7"/>
      <c r="H280" s="7"/>
      <c r="I280" s="7"/>
      <c r="J280" s="20"/>
      <c r="K280" s="20"/>
      <c r="L280" s="7"/>
      <c r="M280" s="7"/>
      <c r="N280" s="7"/>
      <c r="O280" s="7"/>
      <c r="P280" s="7"/>
      <c r="Q280" s="7"/>
      <c r="R280" s="7"/>
      <c r="S280" s="7"/>
      <c r="T280" s="7"/>
      <c r="U280" s="7"/>
      <c r="V280" s="7"/>
      <c r="W280" s="7"/>
      <c r="X280" s="7"/>
      <c r="Y280" s="7"/>
      <c r="Z280" s="7"/>
      <c r="AA280" s="7"/>
      <c r="AB280" s="7"/>
      <c r="AC280" s="7"/>
    </row>
    <row r="281" spans="1:29" s="4" customFormat="1">
      <c r="A281" s="7"/>
      <c r="B281" s="7"/>
      <c r="C281" s="7"/>
      <c r="D281" s="7"/>
      <c r="E281" s="7"/>
      <c r="F281" s="7"/>
      <c r="G281" s="7"/>
      <c r="H281" s="7"/>
      <c r="I281" s="7"/>
      <c r="J281" s="20"/>
      <c r="K281" s="20"/>
      <c r="L281" s="7"/>
      <c r="M281" s="7"/>
      <c r="N281" s="7"/>
      <c r="O281" s="7"/>
      <c r="P281" s="7"/>
      <c r="Q281" s="7"/>
      <c r="R281" s="7"/>
      <c r="S281" s="7"/>
      <c r="T281" s="7"/>
      <c r="U281" s="7"/>
      <c r="V281" s="7"/>
      <c r="W281" s="7"/>
      <c r="X281" s="7"/>
      <c r="Y281" s="7"/>
      <c r="Z281" s="7"/>
      <c r="AA281" s="7"/>
      <c r="AB281" s="7"/>
      <c r="AC281" s="7"/>
    </row>
    <row r="282" spans="1:29" s="4" customFormat="1">
      <c r="A282" s="7"/>
      <c r="B282" s="7"/>
      <c r="C282" s="7"/>
      <c r="D282" s="7"/>
      <c r="E282" s="7"/>
      <c r="F282" s="7"/>
      <c r="G282" s="7"/>
      <c r="H282" s="7"/>
      <c r="I282" s="7"/>
      <c r="J282" s="20"/>
      <c r="K282" s="20"/>
      <c r="L282" s="7"/>
      <c r="M282" s="7"/>
      <c r="N282" s="7"/>
      <c r="O282" s="7"/>
      <c r="P282" s="7"/>
      <c r="Q282" s="7"/>
      <c r="R282" s="7"/>
      <c r="S282" s="7"/>
      <c r="T282" s="7"/>
      <c r="U282" s="7"/>
      <c r="V282" s="7"/>
      <c r="W282" s="7"/>
      <c r="X282" s="7"/>
      <c r="Y282" s="7"/>
      <c r="Z282" s="7"/>
      <c r="AA282" s="7"/>
      <c r="AB282" s="7"/>
      <c r="AC282" s="7"/>
    </row>
    <row r="283" spans="1:29" s="4" customFormat="1">
      <c r="A283" s="7"/>
      <c r="B283" s="7"/>
      <c r="C283" s="7"/>
      <c r="D283" s="7"/>
      <c r="E283" s="7"/>
      <c r="F283" s="7"/>
      <c r="G283" s="7"/>
      <c r="H283" s="7"/>
      <c r="I283" s="7"/>
      <c r="J283" s="20"/>
      <c r="K283" s="20"/>
      <c r="L283" s="7"/>
      <c r="M283" s="7"/>
      <c r="N283" s="7"/>
      <c r="O283" s="7"/>
      <c r="P283" s="7"/>
      <c r="Q283" s="7"/>
      <c r="R283" s="7"/>
      <c r="S283" s="7"/>
      <c r="T283" s="7"/>
      <c r="U283" s="7"/>
      <c r="V283" s="7"/>
      <c r="W283" s="7"/>
      <c r="X283" s="7"/>
      <c r="Y283" s="7"/>
      <c r="Z283" s="7"/>
      <c r="AA283" s="7"/>
      <c r="AB283" s="7"/>
      <c r="AC283" s="7"/>
    </row>
    <row r="284" spans="1:29" s="4" customFormat="1">
      <c r="A284" s="7"/>
      <c r="B284" s="7"/>
      <c r="C284" s="7"/>
      <c r="D284" s="7"/>
      <c r="E284" s="7"/>
      <c r="F284" s="7"/>
      <c r="G284" s="7"/>
      <c r="H284" s="7"/>
      <c r="I284" s="7"/>
      <c r="J284" s="20"/>
      <c r="K284" s="20"/>
      <c r="L284" s="7"/>
      <c r="M284" s="7"/>
      <c r="N284" s="7"/>
      <c r="O284" s="7"/>
      <c r="P284" s="7"/>
      <c r="Q284" s="7"/>
      <c r="R284" s="7"/>
      <c r="S284" s="7"/>
      <c r="T284" s="7"/>
      <c r="U284" s="7"/>
      <c r="V284" s="7"/>
      <c r="W284" s="7"/>
      <c r="X284" s="7"/>
      <c r="Y284" s="7"/>
      <c r="Z284" s="7"/>
      <c r="AA284" s="7"/>
      <c r="AB284" s="7"/>
      <c r="AC284" s="7"/>
    </row>
    <row r="285" spans="1:29" s="4" customFormat="1">
      <c r="A285" s="7"/>
      <c r="B285" s="7"/>
      <c r="C285" s="7"/>
      <c r="D285" s="7"/>
      <c r="E285" s="7"/>
      <c r="F285" s="7"/>
      <c r="G285" s="7"/>
      <c r="H285" s="7"/>
      <c r="I285" s="7"/>
      <c r="J285" s="20"/>
      <c r="K285" s="20"/>
      <c r="L285" s="7"/>
      <c r="M285" s="7"/>
      <c r="N285" s="7"/>
      <c r="O285" s="7"/>
      <c r="P285" s="7"/>
      <c r="Q285" s="7"/>
      <c r="R285" s="7"/>
      <c r="S285" s="7"/>
      <c r="T285" s="7"/>
      <c r="U285" s="7"/>
      <c r="V285" s="7"/>
      <c r="W285" s="7"/>
      <c r="X285" s="7"/>
      <c r="Y285" s="7"/>
      <c r="Z285" s="7"/>
      <c r="AA285" s="7"/>
      <c r="AB285" s="7"/>
      <c r="AC285" s="7"/>
    </row>
    <row r="286" spans="1:29" s="4" customFormat="1">
      <c r="A286" s="7"/>
      <c r="B286" s="7"/>
      <c r="C286" s="7"/>
      <c r="D286" s="7"/>
      <c r="E286" s="7"/>
      <c r="F286" s="7"/>
      <c r="G286" s="7"/>
      <c r="H286" s="7"/>
      <c r="I286" s="7"/>
      <c r="J286" s="20"/>
      <c r="K286" s="20"/>
      <c r="L286" s="7"/>
      <c r="M286" s="7"/>
      <c r="N286" s="7"/>
      <c r="O286" s="7"/>
      <c r="P286" s="7"/>
      <c r="Q286" s="7"/>
      <c r="R286" s="7"/>
      <c r="S286" s="7"/>
      <c r="T286" s="7"/>
      <c r="U286" s="7"/>
      <c r="V286" s="7"/>
      <c r="W286" s="7"/>
      <c r="X286" s="7"/>
      <c r="Y286" s="7"/>
      <c r="Z286" s="7"/>
      <c r="AA286" s="7"/>
      <c r="AB286" s="7"/>
      <c r="AC286" s="7"/>
    </row>
    <row r="287" spans="1:29" s="4" customFormat="1">
      <c r="A287" s="7"/>
      <c r="B287" s="7"/>
      <c r="C287" s="7"/>
      <c r="D287" s="7"/>
      <c r="E287" s="7"/>
      <c r="F287" s="7"/>
      <c r="G287" s="7"/>
      <c r="H287" s="7"/>
      <c r="I287" s="7"/>
      <c r="J287" s="20"/>
      <c r="K287" s="20"/>
      <c r="L287" s="7"/>
      <c r="M287" s="7"/>
      <c r="N287" s="7"/>
      <c r="O287" s="7"/>
      <c r="P287" s="7"/>
      <c r="Q287" s="7"/>
      <c r="R287" s="7"/>
      <c r="S287" s="7"/>
      <c r="T287" s="7"/>
      <c r="U287" s="7"/>
      <c r="V287" s="7"/>
      <c r="W287" s="7"/>
      <c r="X287" s="7"/>
      <c r="Y287" s="7"/>
      <c r="Z287" s="7"/>
      <c r="AA287" s="7"/>
      <c r="AB287" s="7"/>
      <c r="AC287" s="7"/>
    </row>
    <row r="288" spans="1:29" s="4" customFormat="1">
      <c r="A288" s="7"/>
      <c r="B288" s="7"/>
      <c r="C288" s="7"/>
      <c r="D288" s="7"/>
      <c r="E288" s="7"/>
      <c r="F288" s="7"/>
      <c r="G288" s="7"/>
      <c r="H288" s="7"/>
      <c r="I288" s="7"/>
      <c r="J288" s="20"/>
      <c r="K288" s="20"/>
      <c r="L288" s="7"/>
      <c r="M288" s="7"/>
      <c r="N288" s="7"/>
      <c r="O288" s="7"/>
      <c r="P288" s="7"/>
      <c r="Q288" s="7"/>
      <c r="R288" s="7"/>
      <c r="S288" s="7"/>
      <c r="T288" s="7"/>
      <c r="U288" s="7"/>
      <c r="V288" s="7"/>
      <c r="W288" s="7"/>
      <c r="X288" s="7"/>
      <c r="Y288" s="7"/>
      <c r="Z288" s="7"/>
      <c r="AA288" s="7"/>
      <c r="AB288" s="7"/>
      <c r="AC288" s="7"/>
    </row>
    <row r="289" spans="1:29" s="4" customFormat="1">
      <c r="A289" s="7"/>
      <c r="B289" s="7"/>
      <c r="C289" s="7"/>
      <c r="D289" s="7"/>
      <c r="E289" s="7"/>
      <c r="F289" s="7"/>
      <c r="G289" s="7"/>
      <c r="H289" s="7"/>
      <c r="I289" s="7"/>
      <c r="J289" s="20"/>
      <c r="K289" s="20"/>
      <c r="L289" s="7"/>
      <c r="M289" s="7"/>
      <c r="N289" s="7"/>
      <c r="O289" s="7"/>
      <c r="P289" s="7"/>
      <c r="Q289" s="7"/>
      <c r="R289" s="7"/>
      <c r="S289" s="7"/>
      <c r="T289" s="7"/>
      <c r="U289" s="7"/>
      <c r="V289" s="7"/>
      <c r="W289" s="7"/>
      <c r="X289" s="7"/>
      <c r="Y289" s="7"/>
      <c r="Z289" s="7"/>
      <c r="AA289" s="7"/>
      <c r="AB289" s="7"/>
      <c r="AC289" s="7"/>
    </row>
    <row r="290" spans="1:29" s="4" customFormat="1">
      <c r="A290" s="7"/>
      <c r="B290" s="7"/>
      <c r="C290" s="7"/>
      <c r="D290" s="7"/>
      <c r="E290" s="7"/>
      <c r="F290" s="7"/>
      <c r="G290" s="7"/>
      <c r="H290" s="7"/>
      <c r="I290" s="7"/>
      <c r="J290" s="20"/>
      <c r="K290" s="20"/>
      <c r="L290" s="7"/>
      <c r="M290" s="7"/>
      <c r="N290" s="7"/>
      <c r="O290" s="7"/>
      <c r="P290" s="7"/>
      <c r="Q290" s="7"/>
      <c r="R290" s="7"/>
      <c r="S290" s="7"/>
      <c r="T290" s="7"/>
      <c r="U290" s="7"/>
      <c r="V290" s="7"/>
      <c r="W290" s="7"/>
      <c r="X290" s="7"/>
      <c r="Y290" s="7"/>
      <c r="Z290" s="7"/>
      <c r="AA290" s="7"/>
      <c r="AB290" s="7"/>
      <c r="AC290" s="7"/>
    </row>
    <row r="291" spans="1:29" s="4" customFormat="1">
      <c r="A291" s="7"/>
      <c r="B291" s="7"/>
      <c r="C291" s="7"/>
      <c r="D291" s="7"/>
      <c r="E291" s="7"/>
      <c r="F291" s="7"/>
      <c r="G291" s="7"/>
      <c r="H291" s="7"/>
      <c r="I291" s="7"/>
      <c r="J291" s="20"/>
      <c r="K291" s="20"/>
      <c r="L291" s="7"/>
      <c r="M291" s="7"/>
      <c r="N291" s="7"/>
      <c r="O291" s="7"/>
      <c r="P291" s="7"/>
      <c r="Q291" s="7"/>
      <c r="R291" s="7"/>
      <c r="S291" s="7"/>
      <c r="T291" s="7"/>
      <c r="U291" s="7"/>
      <c r="V291" s="7"/>
      <c r="W291" s="7"/>
      <c r="X291" s="7"/>
      <c r="Y291" s="7"/>
      <c r="Z291" s="7"/>
      <c r="AA291" s="7"/>
      <c r="AB291" s="7"/>
      <c r="AC291" s="7"/>
    </row>
    <row r="292" spans="1:29" s="4" customFormat="1">
      <c r="A292" s="7"/>
      <c r="B292" s="7"/>
      <c r="C292" s="7"/>
      <c r="D292" s="7"/>
      <c r="E292" s="7"/>
      <c r="F292" s="7"/>
      <c r="G292" s="7"/>
      <c r="H292" s="7"/>
      <c r="I292" s="7"/>
      <c r="J292" s="20"/>
      <c r="K292" s="20"/>
      <c r="L292" s="7"/>
      <c r="M292" s="7"/>
      <c r="N292" s="7"/>
      <c r="O292" s="7"/>
      <c r="P292" s="7"/>
      <c r="Q292" s="7"/>
      <c r="R292" s="7"/>
      <c r="S292" s="7"/>
      <c r="T292" s="7"/>
      <c r="U292" s="7"/>
      <c r="V292" s="7"/>
      <c r="W292" s="7"/>
      <c r="X292" s="7"/>
      <c r="Y292" s="7"/>
      <c r="Z292" s="7"/>
      <c r="AA292" s="7"/>
      <c r="AB292" s="7"/>
      <c r="AC292" s="7"/>
    </row>
    <row r="293" spans="1:29" s="4" customFormat="1">
      <c r="A293" s="7"/>
      <c r="B293" s="7"/>
      <c r="C293" s="7"/>
      <c r="D293" s="7"/>
      <c r="E293" s="7"/>
      <c r="F293" s="7"/>
      <c r="G293" s="7"/>
      <c r="H293" s="7"/>
      <c r="I293" s="7"/>
      <c r="J293" s="20"/>
      <c r="K293" s="20"/>
      <c r="L293" s="7"/>
      <c r="M293" s="7"/>
      <c r="N293" s="7"/>
      <c r="O293" s="7"/>
      <c r="P293" s="7"/>
      <c r="Q293" s="7"/>
      <c r="R293" s="7"/>
      <c r="S293" s="7"/>
      <c r="T293" s="7"/>
      <c r="U293" s="7"/>
      <c r="V293" s="7"/>
      <c r="W293" s="7"/>
      <c r="X293" s="7"/>
      <c r="Y293" s="7"/>
      <c r="Z293" s="7"/>
      <c r="AA293" s="7"/>
      <c r="AB293" s="7"/>
      <c r="AC293" s="7"/>
    </row>
    <row r="294" spans="1:29" s="4" customFormat="1">
      <c r="A294" s="7"/>
      <c r="B294" s="7"/>
      <c r="C294" s="7"/>
      <c r="D294" s="7"/>
      <c r="E294" s="7"/>
      <c r="F294" s="7"/>
      <c r="G294" s="7"/>
      <c r="H294" s="7"/>
      <c r="I294" s="7"/>
      <c r="J294" s="20"/>
      <c r="K294" s="20"/>
      <c r="L294" s="7"/>
      <c r="M294" s="7"/>
      <c r="N294" s="7"/>
      <c r="O294" s="7"/>
      <c r="P294" s="7"/>
      <c r="Q294" s="7"/>
      <c r="R294" s="7"/>
      <c r="S294" s="7"/>
      <c r="T294" s="7"/>
      <c r="U294" s="7"/>
      <c r="V294" s="7"/>
      <c r="W294" s="7"/>
      <c r="X294" s="7"/>
      <c r="Y294" s="7"/>
      <c r="Z294" s="7"/>
      <c r="AA294" s="7"/>
      <c r="AB294" s="7"/>
      <c r="AC294" s="7"/>
    </row>
    <row r="295" spans="1:29" s="4" customFormat="1">
      <c r="A295" s="7"/>
      <c r="B295" s="7"/>
      <c r="C295" s="7"/>
      <c r="D295" s="7"/>
      <c r="E295" s="7"/>
      <c r="F295" s="7"/>
      <c r="G295" s="7"/>
      <c r="H295" s="7"/>
      <c r="I295" s="7"/>
      <c r="J295" s="20"/>
      <c r="K295" s="20"/>
      <c r="L295" s="7"/>
      <c r="M295" s="7"/>
      <c r="N295" s="7"/>
      <c r="O295" s="7"/>
      <c r="P295" s="7"/>
      <c r="Q295" s="7"/>
      <c r="R295" s="7"/>
      <c r="S295" s="7"/>
      <c r="T295" s="7"/>
      <c r="U295" s="7"/>
      <c r="V295" s="7"/>
      <c r="W295" s="7"/>
      <c r="X295" s="7"/>
      <c r="Y295" s="7"/>
      <c r="Z295" s="7"/>
      <c r="AA295" s="7"/>
      <c r="AB295" s="7"/>
      <c r="AC295" s="7"/>
    </row>
    <row r="296" spans="1:29" s="4" customFormat="1">
      <c r="A296" s="7"/>
      <c r="B296" s="7"/>
      <c r="C296" s="7"/>
      <c r="D296" s="7"/>
      <c r="E296" s="7"/>
      <c r="F296" s="7"/>
      <c r="G296" s="7"/>
      <c r="H296" s="7"/>
      <c r="I296" s="7"/>
      <c r="J296" s="20"/>
      <c r="K296" s="20"/>
      <c r="L296" s="7"/>
      <c r="M296" s="7"/>
      <c r="N296" s="7"/>
      <c r="O296" s="7"/>
      <c r="P296" s="7"/>
      <c r="Q296" s="7"/>
      <c r="R296" s="7"/>
      <c r="S296" s="7"/>
      <c r="T296" s="7"/>
      <c r="U296" s="7"/>
      <c r="V296" s="7"/>
      <c r="W296" s="7"/>
      <c r="X296" s="7"/>
      <c r="Y296" s="7"/>
      <c r="Z296" s="7"/>
      <c r="AA296" s="7"/>
      <c r="AB296" s="7"/>
      <c r="AC296" s="7"/>
    </row>
    <row r="297" spans="1:29" s="4" customFormat="1">
      <c r="A297" s="7"/>
      <c r="B297" s="7"/>
      <c r="C297" s="7"/>
      <c r="D297" s="7"/>
      <c r="E297" s="7"/>
      <c r="F297" s="7"/>
      <c r="G297" s="7"/>
      <c r="H297" s="7"/>
      <c r="I297" s="7"/>
      <c r="J297" s="20"/>
      <c r="K297" s="20"/>
      <c r="L297" s="7"/>
      <c r="M297" s="7"/>
      <c r="N297" s="7"/>
      <c r="O297" s="7"/>
      <c r="P297" s="7"/>
      <c r="Q297" s="7"/>
      <c r="R297" s="7"/>
      <c r="S297" s="7"/>
      <c r="T297" s="7"/>
      <c r="U297" s="7"/>
      <c r="V297" s="7"/>
      <c r="W297" s="7"/>
      <c r="X297" s="7"/>
      <c r="Y297" s="7"/>
      <c r="Z297" s="7"/>
      <c r="AA297" s="7"/>
      <c r="AB297" s="7"/>
      <c r="AC297" s="7"/>
    </row>
    <row r="298" spans="1:29" s="4" customFormat="1">
      <c r="A298" s="7"/>
      <c r="B298" s="7"/>
      <c r="C298" s="7"/>
      <c r="D298" s="7"/>
      <c r="E298" s="7"/>
      <c r="F298" s="7"/>
      <c r="G298" s="7"/>
      <c r="H298" s="7"/>
      <c r="I298" s="7"/>
      <c r="J298" s="20"/>
      <c r="K298" s="20"/>
      <c r="L298" s="7"/>
      <c r="M298" s="7"/>
      <c r="N298" s="7"/>
      <c r="O298" s="7"/>
      <c r="P298" s="7"/>
      <c r="Q298" s="7"/>
      <c r="R298" s="7"/>
      <c r="S298" s="7"/>
      <c r="T298" s="7"/>
      <c r="U298" s="7"/>
      <c r="V298" s="7"/>
      <c r="W298" s="7"/>
      <c r="X298" s="7"/>
      <c r="Y298" s="7"/>
      <c r="Z298" s="7"/>
      <c r="AA298" s="7"/>
      <c r="AB298" s="7"/>
      <c r="AC298" s="7"/>
    </row>
    <row r="299" spans="1:29" s="4" customFormat="1">
      <c r="A299" s="7"/>
      <c r="B299" s="7"/>
      <c r="C299" s="7"/>
      <c r="D299" s="7"/>
      <c r="E299" s="7"/>
      <c r="F299" s="7"/>
      <c r="G299" s="7"/>
      <c r="H299" s="7"/>
      <c r="I299" s="7"/>
      <c r="J299" s="20"/>
      <c r="K299" s="20"/>
      <c r="L299" s="7"/>
      <c r="M299" s="7"/>
      <c r="N299" s="7"/>
      <c r="O299" s="7"/>
      <c r="P299" s="7"/>
      <c r="Q299" s="7"/>
      <c r="R299" s="7"/>
      <c r="S299" s="7"/>
      <c r="T299" s="7"/>
      <c r="U299" s="7"/>
      <c r="V299" s="7"/>
      <c r="W299" s="7"/>
      <c r="X299" s="7"/>
      <c r="Y299" s="7"/>
      <c r="Z299" s="7"/>
      <c r="AA299" s="7"/>
      <c r="AB299" s="7"/>
      <c r="AC299" s="7"/>
    </row>
    <row r="300" spans="1:29" s="4" customFormat="1">
      <c r="A300" s="7"/>
      <c r="B300" s="7"/>
      <c r="C300" s="7"/>
      <c r="D300" s="7"/>
      <c r="E300" s="7"/>
      <c r="F300" s="7"/>
      <c r="G300" s="7"/>
      <c r="H300" s="7"/>
      <c r="I300" s="7"/>
      <c r="J300" s="20"/>
      <c r="K300" s="20"/>
      <c r="L300" s="7"/>
      <c r="M300" s="7"/>
      <c r="N300" s="7"/>
      <c r="O300" s="7"/>
      <c r="P300" s="7"/>
      <c r="Q300" s="7"/>
      <c r="R300" s="7"/>
      <c r="S300" s="7"/>
      <c r="T300" s="7"/>
      <c r="U300" s="7"/>
      <c r="V300" s="7"/>
      <c r="W300" s="7"/>
      <c r="X300" s="7"/>
      <c r="Y300" s="7"/>
      <c r="Z300" s="7"/>
      <c r="AA300" s="7"/>
      <c r="AB300" s="7"/>
      <c r="AC300" s="7"/>
    </row>
    <row r="301" spans="1:29" s="4" customFormat="1">
      <c r="A301" s="7"/>
      <c r="B301" s="7"/>
      <c r="C301" s="7"/>
      <c r="D301" s="7"/>
      <c r="E301" s="7"/>
      <c r="F301" s="7"/>
      <c r="G301" s="7"/>
      <c r="H301" s="7"/>
      <c r="I301" s="7"/>
      <c r="J301" s="20"/>
      <c r="K301" s="20"/>
      <c r="L301" s="7"/>
      <c r="M301" s="7"/>
      <c r="N301" s="7"/>
      <c r="O301" s="7"/>
      <c r="P301" s="7"/>
      <c r="Q301" s="7"/>
      <c r="R301" s="7"/>
      <c r="S301" s="7"/>
      <c r="T301" s="7"/>
      <c r="U301" s="7"/>
      <c r="V301" s="7"/>
      <c r="W301" s="7"/>
      <c r="X301" s="7"/>
      <c r="Y301" s="7"/>
      <c r="Z301" s="7"/>
      <c r="AA301" s="7"/>
      <c r="AB301" s="7"/>
      <c r="AC301" s="7"/>
    </row>
    <row r="302" spans="1:29" s="4" customFormat="1">
      <c r="A302" s="7"/>
      <c r="B302" s="7"/>
      <c r="C302" s="7"/>
      <c r="D302" s="7"/>
      <c r="E302" s="7"/>
      <c r="F302" s="7"/>
      <c r="G302" s="7"/>
      <c r="H302" s="7"/>
      <c r="I302" s="7"/>
      <c r="J302" s="20"/>
      <c r="K302" s="20"/>
      <c r="L302" s="7"/>
      <c r="M302" s="7"/>
      <c r="N302" s="7"/>
      <c r="O302" s="7"/>
      <c r="P302" s="7"/>
      <c r="Q302" s="7"/>
      <c r="R302" s="7"/>
      <c r="S302" s="7"/>
      <c r="T302" s="7"/>
      <c r="U302" s="7"/>
      <c r="V302" s="7"/>
      <c r="W302" s="7"/>
      <c r="X302" s="7"/>
      <c r="Y302" s="7"/>
      <c r="Z302" s="7"/>
      <c r="AA302" s="7"/>
      <c r="AB302" s="7"/>
      <c r="AC302" s="7"/>
    </row>
    <row r="303" spans="1:29" s="4" customFormat="1">
      <c r="A303" s="7"/>
      <c r="B303" s="7"/>
      <c r="C303" s="7"/>
      <c r="D303" s="7"/>
      <c r="E303" s="7"/>
      <c r="F303" s="7"/>
      <c r="G303" s="7"/>
      <c r="H303" s="7"/>
      <c r="I303" s="7"/>
      <c r="J303" s="20"/>
      <c r="K303" s="20"/>
      <c r="L303" s="7"/>
      <c r="M303" s="7"/>
      <c r="N303" s="7"/>
      <c r="O303" s="7"/>
      <c r="P303" s="7"/>
      <c r="Q303" s="7"/>
      <c r="R303" s="7"/>
      <c r="S303" s="7"/>
      <c r="T303" s="7"/>
      <c r="U303" s="7"/>
      <c r="V303" s="7"/>
      <c r="W303" s="7"/>
      <c r="X303" s="7"/>
      <c r="Y303" s="7"/>
      <c r="Z303" s="7"/>
      <c r="AA303" s="7"/>
      <c r="AB303" s="7"/>
      <c r="AC303" s="7"/>
    </row>
    <row r="304" spans="1:29" s="4" customFormat="1">
      <c r="A304" s="7"/>
      <c r="B304" s="7"/>
      <c r="C304" s="7"/>
      <c r="D304" s="7"/>
      <c r="E304" s="7"/>
      <c r="F304" s="7"/>
      <c r="G304" s="7"/>
      <c r="H304" s="7"/>
      <c r="I304" s="7"/>
      <c r="J304" s="20"/>
      <c r="K304" s="20"/>
      <c r="L304" s="7"/>
      <c r="M304" s="7"/>
      <c r="N304" s="7"/>
      <c r="O304" s="7"/>
      <c r="P304" s="7"/>
      <c r="Q304" s="7"/>
      <c r="R304" s="7"/>
      <c r="S304" s="7"/>
      <c r="T304" s="7"/>
      <c r="U304" s="7"/>
      <c r="V304" s="7"/>
      <c r="W304" s="7"/>
      <c r="X304" s="7"/>
      <c r="Y304" s="7"/>
      <c r="Z304" s="7"/>
      <c r="AA304" s="7"/>
      <c r="AB304" s="7"/>
      <c r="AC304" s="7"/>
    </row>
    <row r="305" spans="1:29" s="4" customFormat="1">
      <c r="A305" s="7"/>
      <c r="B305" s="7"/>
      <c r="C305" s="7"/>
      <c r="D305" s="7"/>
      <c r="E305" s="7"/>
      <c r="F305" s="7"/>
      <c r="G305" s="7"/>
      <c r="H305" s="7"/>
      <c r="I305" s="7"/>
      <c r="J305" s="20"/>
      <c r="K305" s="20"/>
      <c r="L305" s="7"/>
      <c r="M305" s="7"/>
      <c r="N305" s="7"/>
      <c r="O305" s="7"/>
      <c r="P305" s="7"/>
      <c r="Q305" s="7"/>
      <c r="R305" s="7"/>
      <c r="S305" s="7"/>
      <c r="T305" s="7"/>
      <c r="U305" s="7"/>
      <c r="V305" s="7"/>
      <c r="W305" s="7"/>
      <c r="X305" s="7"/>
      <c r="Y305" s="7"/>
      <c r="Z305" s="7"/>
      <c r="AA305" s="7"/>
      <c r="AB305" s="7"/>
      <c r="AC305" s="7"/>
    </row>
    <row r="306" spans="1:29" s="4" customFormat="1">
      <c r="A306" s="7"/>
      <c r="B306" s="7"/>
      <c r="C306" s="7"/>
      <c r="D306" s="7"/>
      <c r="E306" s="7"/>
      <c r="F306" s="7"/>
      <c r="G306" s="7"/>
      <c r="H306" s="7"/>
      <c r="I306" s="7"/>
      <c r="J306" s="20"/>
      <c r="K306" s="20"/>
      <c r="L306" s="7"/>
      <c r="M306" s="7"/>
      <c r="N306" s="7"/>
      <c r="O306" s="7"/>
      <c r="P306" s="7"/>
      <c r="Q306" s="7"/>
      <c r="R306" s="7"/>
      <c r="S306" s="7"/>
      <c r="T306" s="7"/>
      <c r="U306" s="7"/>
      <c r="V306" s="7"/>
      <c r="W306" s="7"/>
      <c r="X306" s="7"/>
      <c r="Y306" s="7"/>
      <c r="Z306" s="7"/>
      <c r="AA306" s="7"/>
      <c r="AB306" s="7"/>
      <c r="AC306" s="7"/>
    </row>
    <row r="307" spans="1:29" s="4" customFormat="1">
      <c r="A307" s="7"/>
      <c r="B307" s="7"/>
      <c r="C307" s="7"/>
      <c r="D307" s="7"/>
      <c r="E307" s="7"/>
      <c r="F307" s="7"/>
      <c r="G307" s="7"/>
      <c r="H307" s="7"/>
      <c r="I307" s="7"/>
      <c r="J307" s="20"/>
      <c r="K307" s="20"/>
      <c r="L307" s="7"/>
      <c r="M307" s="7"/>
      <c r="N307" s="7"/>
      <c r="O307" s="7"/>
      <c r="P307" s="7"/>
      <c r="Q307" s="7"/>
      <c r="R307" s="7"/>
      <c r="S307" s="7"/>
      <c r="T307" s="7"/>
      <c r="U307" s="7"/>
      <c r="V307" s="7"/>
      <c r="W307" s="7"/>
      <c r="X307" s="7"/>
      <c r="Y307" s="7"/>
      <c r="Z307" s="7"/>
      <c r="AA307" s="7"/>
      <c r="AB307" s="7"/>
      <c r="AC307" s="7"/>
    </row>
    <row r="308" spans="1:29" s="4" customFormat="1">
      <c r="A308" s="7"/>
      <c r="B308" s="7"/>
      <c r="C308" s="7"/>
      <c r="D308" s="7"/>
      <c r="E308" s="7"/>
      <c r="F308" s="7"/>
      <c r="G308" s="7"/>
      <c r="H308" s="7"/>
      <c r="I308" s="7"/>
      <c r="J308" s="20"/>
      <c r="K308" s="20"/>
      <c r="L308" s="7"/>
      <c r="M308" s="7"/>
      <c r="N308" s="7"/>
      <c r="O308" s="7"/>
      <c r="P308" s="7"/>
      <c r="Q308" s="7"/>
      <c r="R308" s="7"/>
      <c r="S308" s="7"/>
      <c r="T308" s="7"/>
      <c r="U308" s="7"/>
      <c r="V308" s="7"/>
      <c r="W308" s="7"/>
      <c r="X308" s="7"/>
      <c r="Y308" s="7"/>
      <c r="Z308" s="7"/>
      <c r="AA308" s="7"/>
      <c r="AB308" s="7"/>
      <c r="AC308" s="7"/>
    </row>
    <row r="309" spans="1:29" s="4" customFormat="1">
      <c r="A309" s="7"/>
      <c r="B309" s="7"/>
      <c r="C309" s="7"/>
      <c r="D309" s="7"/>
      <c r="E309" s="7"/>
      <c r="F309" s="7"/>
      <c r="G309" s="7"/>
      <c r="H309" s="7"/>
      <c r="I309" s="7"/>
      <c r="J309" s="20"/>
      <c r="K309" s="20"/>
      <c r="L309" s="7"/>
      <c r="M309" s="7"/>
      <c r="N309" s="7"/>
      <c r="O309" s="7"/>
      <c r="P309" s="7"/>
      <c r="Q309" s="7"/>
      <c r="R309" s="7"/>
      <c r="S309" s="7"/>
      <c r="T309" s="7"/>
      <c r="U309" s="7"/>
      <c r="V309" s="7"/>
      <c r="W309" s="7"/>
      <c r="X309" s="7"/>
      <c r="Y309" s="7"/>
      <c r="Z309" s="7"/>
      <c r="AA309" s="7"/>
      <c r="AB309" s="7"/>
      <c r="AC309" s="7"/>
    </row>
    <row r="310" spans="1:29" s="4" customFormat="1">
      <c r="A310" s="7"/>
      <c r="B310" s="7"/>
      <c r="C310" s="7"/>
      <c r="D310" s="7"/>
      <c r="E310" s="7"/>
      <c r="F310" s="7"/>
      <c r="G310" s="7"/>
      <c r="H310" s="7"/>
      <c r="I310" s="7"/>
      <c r="J310" s="20"/>
      <c r="K310" s="20"/>
      <c r="L310" s="7"/>
      <c r="M310" s="7"/>
      <c r="N310" s="7"/>
      <c r="O310" s="7"/>
      <c r="P310" s="7"/>
      <c r="Q310" s="7"/>
      <c r="R310" s="7"/>
      <c r="S310" s="7"/>
      <c r="T310" s="7"/>
      <c r="U310" s="7"/>
      <c r="V310" s="7"/>
      <c r="W310" s="7"/>
      <c r="X310" s="7"/>
      <c r="Y310" s="7"/>
      <c r="Z310" s="7"/>
      <c r="AA310" s="7"/>
      <c r="AB310" s="7"/>
      <c r="AC310" s="7"/>
    </row>
    <row r="311" spans="1:29" s="4" customFormat="1">
      <c r="A311" s="7"/>
      <c r="B311" s="7"/>
      <c r="C311" s="7"/>
      <c r="D311" s="7"/>
      <c r="E311" s="7"/>
      <c r="F311" s="7"/>
      <c r="G311" s="7"/>
      <c r="H311" s="7"/>
      <c r="I311" s="7"/>
      <c r="J311" s="20"/>
      <c r="K311" s="20"/>
      <c r="L311" s="7"/>
      <c r="M311" s="7"/>
      <c r="N311" s="7"/>
      <c r="O311" s="7"/>
      <c r="P311" s="7"/>
      <c r="Q311" s="7"/>
      <c r="R311" s="7"/>
      <c r="S311" s="7"/>
      <c r="T311" s="7"/>
      <c r="U311" s="7"/>
      <c r="V311" s="7"/>
      <c r="W311" s="7"/>
      <c r="X311" s="7"/>
      <c r="Y311" s="7"/>
      <c r="Z311" s="7"/>
      <c r="AA311" s="7"/>
      <c r="AB311" s="7"/>
      <c r="AC311" s="7"/>
    </row>
    <row r="312" spans="1:29" s="4" customFormat="1">
      <c r="A312" s="7"/>
      <c r="B312" s="7"/>
      <c r="C312" s="7"/>
      <c r="D312" s="7"/>
      <c r="E312" s="7"/>
      <c r="F312" s="7"/>
      <c r="G312" s="7"/>
      <c r="H312" s="7"/>
      <c r="I312" s="7"/>
      <c r="J312" s="20"/>
      <c r="K312" s="20"/>
      <c r="L312" s="7"/>
      <c r="M312" s="7"/>
      <c r="N312" s="7"/>
      <c r="O312" s="7"/>
      <c r="P312" s="7"/>
      <c r="Q312" s="7"/>
      <c r="R312" s="7"/>
      <c r="S312" s="7"/>
      <c r="T312" s="7"/>
      <c r="U312" s="7"/>
      <c r="V312" s="7"/>
      <c r="W312" s="7"/>
      <c r="X312" s="7"/>
      <c r="Y312" s="7"/>
      <c r="Z312" s="7"/>
      <c r="AA312" s="7"/>
      <c r="AB312" s="7"/>
      <c r="AC312" s="7"/>
    </row>
    <row r="313" spans="1:29" s="4" customFormat="1">
      <c r="A313" s="7"/>
      <c r="B313" s="7"/>
      <c r="C313" s="7"/>
      <c r="D313" s="7"/>
      <c r="E313" s="7"/>
      <c r="F313" s="7"/>
      <c r="G313" s="7"/>
      <c r="H313" s="7"/>
      <c r="I313" s="7"/>
      <c r="J313" s="20"/>
      <c r="K313" s="20"/>
      <c r="L313" s="7"/>
      <c r="M313" s="7"/>
      <c r="N313" s="7"/>
      <c r="O313" s="7"/>
      <c r="P313" s="7"/>
      <c r="Q313" s="7"/>
      <c r="R313" s="7"/>
      <c r="S313" s="7"/>
      <c r="T313" s="7"/>
      <c r="U313" s="7"/>
      <c r="V313" s="7"/>
      <c r="W313" s="7"/>
      <c r="X313" s="7"/>
      <c r="Y313" s="7"/>
      <c r="Z313" s="7"/>
      <c r="AA313" s="7"/>
      <c r="AB313" s="7"/>
      <c r="AC313" s="7"/>
    </row>
    <row r="314" spans="1:29" s="4" customFormat="1">
      <c r="A314" s="7"/>
      <c r="B314" s="7"/>
      <c r="C314" s="7"/>
      <c r="D314" s="7"/>
      <c r="E314" s="7"/>
      <c r="F314" s="7"/>
      <c r="G314" s="7"/>
      <c r="H314" s="7"/>
      <c r="I314" s="7"/>
      <c r="J314" s="20"/>
      <c r="K314" s="20"/>
      <c r="L314" s="7"/>
      <c r="M314" s="7"/>
      <c r="N314" s="7"/>
      <c r="O314" s="7"/>
      <c r="P314" s="7"/>
      <c r="Q314" s="7"/>
      <c r="R314" s="7"/>
      <c r="S314" s="7"/>
      <c r="T314" s="7"/>
      <c r="U314" s="7"/>
      <c r="V314" s="7"/>
      <c r="W314" s="7"/>
      <c r="X314" s="7"/>
      <c r="Y314" s="7"/>
      <c r="Z314" s="7"/>
      <c r="AA314" s="7"/>
      <c r="AB314" s="7"/>
      <c r="AC314" s="7"/>
    </row>
    <row r="315" spans="1:29" s="4" customFormat="1">
      <c r="A315" s="7"/>
      <c r="B315" s="7"/>
      <c r="C315" s="7"/>
      <c r="D315" s="7"/>
      <c r="E315" s="7"/>
      <c r="F315" s="7"/>
      <c r="G315" s="7"/>
      <c r="H315" s="7"/>
      <c r="I315" s="7"/>
      <c r="J315" s="20"/>
      <c r="K315" s="20"/>
      <c r="L315" s="7"/>
      <c r="M315" s="7"/>
      <c r="N315" s="7"/>
      <c r="O315" s="7"/>
      <c r="P315" s="7"/>
      <c r="Q315" s="7"/>
      <c r="R315" s="7"/>
      <c r="S315" s="7"/>
      <c r="T315" s="7"/>
      <c r="U315" s="7"/>
      <c r="V315" s="7"/>
      <c r="W315" s="7"/>
      <c r="X315" s="7"/>
      <c r="Y315" s="7"/>
      <c r="Z315" s="7"/>
      <c r="AA315" s="7"/>
      <c r="AB315" s="7"/>
      <c r="AC315" s="7"/>
    </row>
    <row r="316" spans="1:29" s="4" customFormat="1">
      <c r="A316" s="7"/>
      <c r="B316" s="7"/>
      <c r="C316" s="7"/>
      <c r="D316" s="7"/>
      <c r="E316" s="7"/>
      <c r="F316" s="7"/>
      <c r="G316" s="7"/>
      <c r="H316" s="7"/>
      <c r="I316" s="7"/>
      <c r="J316" s="20"/>
      <c r="K316" s="20"/>
      <c r="L316" s="7"/>
      <c r="M316" s="7"/>
      <c r="N316" s="7"/>
      <c r="O316" s="7"/>
      <c r="P316" s="7"/>
      <c r="Q316" s="7"/>
      <c r="R316" s="7"/>
      <c r="S316" s="7"/>
      <c r="T316" s="7"/>
      <c r="U316" s="7"/>
      <c r="V316" s="7"/>
      <c r="W316" s="7"/>
      <c r="X316" s="7"/>
      <c r="Y316" s="7"/>
      <c r="Z316" s="7"/>
      <c r="AA316" s="7"/>
      <c r="AB316" s="7"/>
      <c r="AC316" s="7"/>
    </row>
    <row r="317" spans="1:29" s="4" customFormat="1">
      <c r="A317" s="7"/>
      <c r="B317" s="7"/>
      <c r="C317" s="7"/>
      <c r="D317" s="7"/>
      <c r="E317" s="7"/>
      <c r="F317" s="7"/>
      <c r="G317" s="7"/>
      <c r="H317" s="7"/>
      <c r="I317" s="7"/>
      <c r="J317" s="20"/>
      <c r="K317" s="20"/>
      <c r="L317" s="7"/>
      <c r="M317" s="7"/>
      <c r="N317" s="7"/>
      <c r="O317" s="7"/>
      <c r="P317" s="7"/>
      <c r="Q317" s="7"/>
      <c r="R317" s="7"/>
      <c r="S317" s="7"/>
      <c r="T317" s="7"/>
      <c r="U317" s="7"/>
      <c r="V317" s="7"/>
      <c r="W317" s="7"/>
      <c r="X317" s="7"/>
      <c r="Y317" s="7"/>
      <c r="Z317" s="7"/>
      <c r="AA317" s="7"/>
      <c r="AB317" s="7"/>
      <c r="AC317" s="7"/>
    </row>
    <row r="318" spans="1:29" s="4" customFormat="1">
      <c r="A318" s="7"/>
      <c r="B318" s="7"/>
      <c r="C318" s="7"/>
      <c r="D318" s="7"/>
      <c r="E318" s="7"/>
      <c r="F318" s="7"/>
      <c r="G318" s="7"/>
      <c r="H318" s="7"/>
      <c r="I318" s="7"/>
      <c r="J318" s="20"/>
      <c r="K318" s="20"/>
      <c r="L318" s="7"/>
      <c r="M318" s="7"/>
      <c r="N318" s="7"/>
      <c r="O318" s="7"/>
      <c r="P318" s="7"/>
      <c r="Q318" s="7"/>
      <c r="R318" s="7"/>
      <c r="S318" s="7"/>
      <c r="T318" s="7"/>
      <c r="U318" s="7"/>
      <c r="V318" s="7"/>
      <c r="W318" s="7"/>
      <c r="X318" s="7"/>
      <c r="Y318" s="7"/>
      <c r="Z318" s="7"/>
      <c r="AA318" s="7"/>
      <c r="AB318" s="7"/>
      <c r="AC318" s="7"/>
    </row>
    <row r="319" spans="1:29" s="4" customFormat="1">
      <c r="A319" s="7"/>
      <c r="B319" s="7"/>
      <c r="C319" s="7"/>
      <c r="D319" s="7"/>
      <c r="E319" s="7"/>
      <c r="F319" s="7"/>
      <c r="G319" s="7"/>
      <c r="H319" s="7"/>
      <c r="I319" s="7"/>
      <c r="J319" s="20"/>
      <c r="K319" s="20"/>
      <c r="L319" s="7"/>
      <c r="M319" s="7"/>
      <c r="N319" s="7"/>
      <c r="O319" s="7"/>
      <c r="P319" s="7"/>
      <c r="Q319" s="7"/>
      <c r="R319" s="7"/>
      <c r="S319" s="7"/>
      <c r="T319" s="7"/>
      <c r="U319" s="7"/>
      <c r="V319" s="7"/>
      <c r="W319" s="7"/>
      <c r="X319" s="7"/>
      <c r="Y319" s="7"/>
      <c r="Z319" s="7"/>
      <c r="AA319" s="7"/>
      <c r="AB319" s="7"/>
      <c r="AC319" s="7"/>
    </row>
    <row r="320" spans="1:29" s="4" customFormat="1">
      <c r="A320" s="7"/>
      <c r="B320" s="7"/>
      <c r="C320" s="7"/>
      <c r="D320" s="7"/>
      <c r="E320" s="7"/>
      <c r="F320" s="7"/>
      <c r="G320" s="7"/>
      <c r="H320" s="7"/>
      <c r="I320" s="7"/>
      <c r="J320" s="20"/>
      <c r="K320" s="20"/>
      <c r="L320" s="7"/>
      <c r="M320" s="7"/>
      <c r="N320" s="7"/>
      <c r="O320" s="7"/>
      <c r="P320" s="7"/>
      <c r="Q320" s="7"/>
      <c r="R320" s="7"/>
      <c r="S320" s="7"/>
      <c r="T320" s="7"/>
      <c r="U320" s="7"/>
      <c r="V320" s="7"/>
      <c r="W320" s="7"/>
      <c r="X320" s="7"/>
      <c r="Y320" s="7"/>
      <c r="Z320" s="7"/>
      <c r="AA320" s="7"/>
      <c r="AB320" s="7"/>
      <c r="AC320" s="7"/>
    </row>
    <row r="321" spans="1:29" s="4" customFormat="1">
      <c r="A321" s="7"/>
      <c r="B321" s="7"/>
      <c r="C321" s="7"/>
      <c r="D321" s="7"/>
      <c r="E321" s="7"/>
      <c r="F321" s="7"/>
      <c r="G321" s="7"/>
      <c r="H321" s="7"/>
      <c r="I321" s="7"/>
      <c r="J321" s="20"/>
      <c r="K321" s="20"/>
      <c r="L321" s="7"/>
      <c r="M321" s="7"/>
      <c r="N321" s="7"/>
      <c r="O321" s="7"/>
      <c r="P321" s="7"/>
      <c r="Q321" s="7"/>
      <c r="R321" s="7"/>
      <c r="S321" s="7"/>
      <c r="T321" s="7"/>
      <c r="U321" s="7"/>
      <c r="V321" s="7"/>
      <c r="W321" s="7"/>
      <c r="X321" s="7"/>
      <c r="Y321" s="7"/>
      <c r="Z321" s="7"/>
      <c r="AA321" s="7"/>
      <c r="AB321" s="7"/>
      <c r="AC321" s="7"/>
    </row>
    <row r="322" spans="1:29" s="4" customFormat="1">
      <c r="A322" s="7"/>
      <c r="B322" s="7"/>
      <c r="C322" s="7"/>
      <c r="D322" s="7"/>
      <c r="E322" s="7"/>
      <c r="F322" s="7"/>
      <c r="G322" s="7"/>
      <c r="H322" s="7"/>
      <c r="I322" s="7"/>
      <c r="J322" s="20"/>
      <c r="K322" s="20"/>
      <c r="L322" s="7"/>
      <c r="M322" s="7"/>
      <c r="N322" s="7"/>
      <c r="O322" s="7"/>
      <c r="P322" s="7"/>
      <c r="Q322" s="7"/>
      <c r="R322" s="7"/>
      <c r="S322" s="7"/>
      <c r="T322" s="7"/>
      <c r="U322" s="7"/>
      <c r="V322" s="7"/>
      <c r="W322" s="7"/>
      <c r="X322" s="7"/>
      <c r="Y322" s="7"/>
      <c r="Z322" s="7"/>
      <c r="AA322" s="7"/>
      <c r="AB322" s="7"/>
      <c r="AC322" s="7"/>
    </row>
    <row r="323" spans="1:29" s="4" customFormat="1">
      <c r="A323" s="7"/>
      <c r="B323" s="7"/>
      <c r="C323" s="7"/>
      <c r="D323" s="7"/>
      <c r="E323" s="7"/>
      <c r="F323" s="7"/>
      <c r="G323" s="7"/>
      <c r="H323" s="7"/>
      <c r="I323" s="7"/>
      <c r="J323" s="20"/>
      <c r="K323" s="20"/>
      <c r="L323" s="7"/>
      <c r="M323" s="7"/>
      <c r="N323" s="7"/>
      <c r="O323" s="7"/>
      <c r="P323" s="7"/>
      <c r="Q323" s="7"/>
      <c r="R323" s="7"/>
      <c r="S323" s="7"/>
      <c r="T323" s="7"/>
      <c r="U323" s="7"/>
      <c r="V323" s="7"/>
      <c r="W323" s="7"/>
      <c r="X323" s="7"/>
      <c r="Y323" s="7"/>
      <c r="Z323" s="7"/>
      <c r="AA323" s="7"/>
      <c r="AB323" s="7"/>
      <c r="AC323" s="7"/>
    </row>
    <row r="324" spans="1:29" s="4" customFormat="1">
      <c r="A324" s="7"/>
      <c r="B324" s="7"/>
      <c r="C324" s="7"/>
      <c r="D324" s="7"/>
      <c r="E324" s="7"/>
      <c r="F324" s="7"/>
      <c r="G324" s="7"/>
      <c r="H324" s="7"/>
      <c r="I324" s="7"/>
      <c r="J324" s="20"/>
      <c r="K324" s="20"/>
      <c r="L324" s="7"/>
      <c r="M324" s="7"/>
      <c r="N324" s="7"/>
      <c r="O324" s="7"/>
      <c r="P324" s="7"/>
      <c r="Q324" s="7"/>
      <c r="R324" s="7"/>
      <c r="S324" s="7"/>
      <c r="T324" s="7"/>
      <c r="U324" s="7"/>
      <c r="V324" s="7"/>
      <c r="W324" s="7"/>
      <c r="X324" s="7"/>
      <c r="Y324" s="7"/>
      <c r="Z324" s="7"/>
      <c r="AA324" s="7"/>
      <c r="AB324" s="7"/>
      <c r="AC324" s="7"/>
    </row>
    <row r="325" spans="1:29" s="4" customFormat="1">
      <c r="A325" s="7"/>
      <c r="B325" s="7"/>
      <c r="C325" s="7"/>
      <c r="D325" s="7"/>
      <c r="E325" s="7"/>
      <c r="F325" s="7"/>
      <c r="G325" s="7"/>
      <c r="H325" s="7"/>
      <c r="I325" s="7"/>
      <c r="J325" s="20"/>
      <c r="K325" s="20"/>
      <c r="L325" s="7"/>
      <c r="M325" s="7"/>
      <c r="N325" s="7"/>
      <c r="O325" s="7"/>
      <c r="P325" s="7"/>
      <c r="Q325" s="7"/>
      <c r="R325" s="7"/>
      <c r="S325" s="7"/>
      <c r="T325" s="7"/>
      <c r="U325" s="7"/>
      <c r="V325" s="7"/>
      <c r="W325" s="7"/>
      <c r="X325" s="7"/>
      <c r="Y325" s="7"/>
      <c r="Z325" s="7"/>
      <c r="AA325" s="7"/>
      <c r="AB325" s="7"/>
      <c r="AC325" s="7"/>
    </row>
    <row r="326" spans="1:29" s="4" customFormat="1">
      <c r="A326" s="7"/>
      <c r="B326" s="7"/>
      <c r="C326" s="7"/>
      <c r="D326" s="7"/>
      <c r="E326" s="7"/>
      <c r="F326" s="7"/>
      <c r="G326" s="7"/>
      <c r="H326" s="7"/>
      <c r="I326" s="7"/>
      <c r="J326" s="20"/>
      <c r="K326" s="20"/>
      <c r="L326" s="7"/>
      <c r="M326" s="7"/>
      <c r="N326" s="7"/>
      <c r="O326" s="7"/>
      <c r="P326" s="7"/>
      <c r="Q326" s="7"/>
      <c r="R326" s="7"/>
      <c r="S326" s="7"/>
      <c r="T326" s="7"/>
      <c r="U326" s="7"/>
      <c r="V326" s="7"/>
      <c r="W326" s="7"/>
      <c r="X326" s="7"/>
      <c r="Y326" s="7"/>
      <c r="Z326" s="7"/>
      <c r="AA326" s="7"/>
      <c r="AB326" s="7"/>
      <c r="AC326" s="7"/>
    </row>
    <row r="327" spans="1:29" s="4" customFormat="1">
      <c r="A327" s="7"/>
      <c r="B327" s="7"/>
      <c r="C327" s="7"/>
      <c r="D327" s="7"/>
      <c r="E327" s="7"/>
      <c r="F327" s="7"/>
      <c r="G327" s="7"/>
      <c r="H327" s="7"/>
      <c r="I327" s="7"/>
      <c r="J327" s="20"/>
      <c r="K327" s="20"/>
      <c r="L327" s="7"/>
      <c r="M327" s="7"/>
      <c r="N327" s="7"/>
      <c r="O327" s="7"/>
      <c r="P327" s="7"/>
      <c r="Q327" s="7"/>
      <c r="R327" s="7"/>
      <c r="S327" s="7"/>
      <c r="T327" s="7"/>
      <c r="U327" s="7"/>
      <c r="V327" s="7"/>
      <c r="W327" s="7"/>
      <c r="X327" s="7"/>
      <c r="Y327" s="7"/>
      <c r="Z327" s="7"/>
      <c r="AA327" s="7"/>
      <c r="AB327" s="7"/>
      <c r="AC327" s="7"/>
    </row>
    <row r="328" spans="1:29" s="4" customFormat="1">
      <c r="A328" s="7"/>
      <c r="B328" s="7"/>
      <c r="C328" s="7"/>
      <c r="D328" s="7"/>
      <c r="E328" s="7"/>
      <c r="F328" s="7"/>
      <c r="G328" s="7"/>
      <c r="H328" s="7"/>
      <c r="I328" s="7"/>
      <c r="J328" s="20"/>
      <c r="K328" s="20"/>
      <c r="L328" s="7"/>
      <c r="M328" s="7"/>
      <c r="N328" s="7"/>
      <c r="O328" s="7"/>
      <c r="P328" s="7"/>
      <c r="Q328" s="7"/>
      <c r="R328" s="7"/>
      <c r="S328" s="7"/>
      <c r="T328" s="7"/>
      <c r="U328" s="7"/>
      <c r="V328" s="7"/>
      <c r="W328" s="7"/>
      <c r="X328" s="7"/>
      <c r="Y328" s="7"/>
      <c r="Z328" s="7"/>
      <c r="AA328" s="7"/>
      <c r="AB328" s="7"/>
      <c r="AC328" s="7"/>
    </row>
    <row r="329" spans="1:29" s="4" customFormat="1">
      <c r="A329" s="7"/>
      <c r="B329" s="7"/>
      <c r="C329" s="7"/>
      <c r="D329" s="7"/>
      <c r="E329" s="7"/>
      <c r="F329" s="7"/>
      <c r="G329" s="7"/>
      <c r="H329" s="7"/>
      <c r="I329" s="7"/>
      <c r="J329" s="20"/>
      <c r="K329" s="20"/>
      <c r="L329" s="7"/>
      <c r="M329" s="7"/>
      <c r="N329" s="7"/>
      <c r="O329" s="7"/>
      <c r="P329" s="7"/>
      <c r="Q329" s="7"/>
      <c r="R329" s="7"/>
      <c r="S329" s="7"/>
      <c r="T329" s="7"/>
      <c r="U329" s="7"/>
      <c r="V329" s="7"/>
      <c r="W329" s="7"/>
      <c r="X329" s="7"/>
      <c r="Y329" s="7"/>
      <c r="Z329" s="7"/>
      <c r="AA329" s="7"/>
      <c r="AB329" s="7"/>
      <c r="AC329" s="7"/>
    </row>
    <row r="330" spans="1:29" s="4" customFormat="1">
      <c r="A330" s="7"/>
      <c r="B330" s="7"/>
      <c r="C330" s="7"/>
      <c r="D330" s="7"/>
      <c r="E330" s="7"/>
      <c r="F330" s="7"/>
      <c r="G330" s="7"/>
      <c r="H330" s="7"/>
      <c r="I330" s="7"/>
      <c r="J330" s="20"/>
      <c r="K330" s="20"/>
      <c r="L330" s="7"/>
      <c r="M330" s="7"/>
      <c r="N330" s="7"/>
      <c r="O330" s="7"/>
      <c r="P330" s="7"/>
      <c r="Q330" s="7"/>
      <c r="R330" s="7"/>
      <c r="S330" s="7"/>
      <c r="T330" s="7"/>
      <c r="U330" s="7"/>
      <c r="V330" s="7"/>
      <c r="W330" s="7"/>
      <c r="X330" s="7"/>
      <c r="Y330" s="7"/>
      <c r="Z330" s="7"/>
      <c r="AA330" s="7"/>
      <c r="AB330" s="7"/>
      <c r="AC330" s="7"/>
    </row>
    <row r="331" spans="1:29" s="4" customFormat="1">
      <c r="A331" s="7"/>
      <c r="B331" s="7"/>
      <c r="C331" s="7"/>
      <c r="D331" s="7"/>
      <c r="E331" s="7"/>
      <c r="F331" s="7"/>
      <c r="G331" s="7"/>
      <c r="H331" s="7"/>
      <c r="I331" s="7"/>
      <c r="J331" s="20"/>
      <c r="K331" s="20"/>
      <c r="L331" s="7"/>
      <c r="M331" s="7"/>
      <c r="N331" s="7"/>
      <c r="O331" s="7"/>
      <c r="P331" s="7"/>
      <c r="Q331" s="7"/>
      <c r="R331" s="7"/>
      <c r="S331" s="7"/>
      <c r="T331" s="7"/>
      <c r="U331" s="7"/>
      <c r="V331" s="7"/>
      <c r="W331" s="7"/>
      <c r="X331" s="7"/>
      <c r="Y331" s="7"/>
      <c r="Z331" s="7"/>
      <c r="AA331" s="7"/>
      <c r="AB331" s="7"/>
      <c r="AC331" s="7"/>
    </row>
    <row r="332" spans="1:29" s="4" customFormat="1">
      <c r="A332" s="7"/>
      <c r="B332" s="7"/>
      <c r="C332" s="7"/>
      <c r="D332" s="7"/>
      <c r="E332" s="7"/>
      <c r="F332" s="7"/>
      <c r="G332" s="7"/>
      <c r="H332" s="7"/>
      <c r="I332" s="7"/>
      <c r="J332" s="20"/>
      <c r="K332" s="20"/>
      <c r="L332" s="7"/>
      <c r="M332" s="7"/>
      <c r="N332" s="7"/>
      <c r="O332" s="7"/>
      <c r="P332" s="7"/>
      <c r="Q332" s="7"/>
      <c r="R332" s="7"/>
      <c r="S332" s="7"/>
      <c r="T332" s="7"/>
      <c r="U332" s="7"/>
      <c r="V332" s="7"/>
      <c r="W332" s="7"/>
      <c r="X332" s="7"/>
      <c r="Y332" s="7"/>
      <c r="Z332" s="7"/>
      <c r="AA332" s="7"/>
      <c r="AB332" s="7"/>
      <c r="AC332" s="7"/>
    </row>
    <row r="333" spans="1:29" s="4" customFormat="1">
      <c r="A333" s="7"/>
      <c r="B333" s="7"/>
      <c r="C333" s="7"/>
      <c r="D333" s="7"/>
      <c r="E333" s="7"/>
      <c r="F333" s="7"/>
      <c r="G333" s="7"/>
      <c r="H333" s="7"/>
      <c r="I333" s="7"/>
      <c r="J333" s="20"/>
      <c r="K333" s="20"/>
      <c r="L333" s="7"/>
      <c r="M333" s="7"/>
      <c r="N333" s="7"/>
      <c r="O333" s="7"/>
      <c r="P333" s="7"/>
      <c r="Q333" s="7"/>
      <c r="R333" s="7"/>
      <c r="S333" s="7"/>
      <c r="T333" s="7"/>
      <c r="U333" s="7"/>
      <c r="V333" s="7"/>
      <c r="W333" s="7"/>
      <c r="X333" s="7"/>
      <c r="Y333" s="7"/>
      <c r="Z333" s="7"/>
      <c r="AA333" s="7"/>
      <c r="AB333" s="7"/>
      <c r="AC333" s="7"/>
    </row>
    <row r="334" spans="1:29" s="4" customFormat="1">
      <c r="A334" s="7"/>
      <c r="B334" s="7"/>
      <c r="C334" s="7"/>
      <c r="D334" s="7"/>
      <c r="E334" s="7"/>
      <c r="F334" s="7"/>
      <c r="G334" s="7"/>
      <c r="H334" s="7"/>
      <c r="I334" s="7"/>
      <c r="J334" s="20"/>
      <c r="K334" s="20"/>
      <c r="L334" s="7"/>
      <c r="M334" s="7"/>
      <c r="N334" s="7"/>
      <c r="O334" s="7"/>
      <c r="P334" s="7"/>
      <c r="Q334" s="7"/>
      <c r="R334" s="7"/>
      <c r="S334" s="7"/>
      <c r="T334" s="7"/>
      <c r="U334" s="7"/>
      <c r="V334" s="7"/>
      <c r="W334" s="7"/>
      <c r="X334" s="7"/>
      <c r="Y334" s="7"/>
      <c r="Z334" s="7"/>
      <c r="AA334" s="7"/>
      <c r="AB334" s="7"/>
      <c r="AC334" s="7"/>
    </row>
    <row r="335" spans="1:29" s="4" customFormat="1">
      <c r="A335" s="7"/>
      <c r="B335" s="7"/>
      <c r="C335" s="7"/>
      <c r="D335" s="7"/>
      <c r="E335" s="7"/>
      <c r="F335" s="7"/>
      <c r="G335" s="7"/>
      <c r="H335" s="7"/>
      <c r="I335" s="7"/>
      <c r="J335" s="20"/>
      <c r="K335" s="20"/>
      <c r="L335" s="7"/>
      <c r="M335" s="7"/>
      <c r="N335" s="7"/>
      <c r="O335" s="7"/>
      <c r="P335" s="7"/>
      <c r="Q335" s="7"/>
      <c r="R335" s="7"/>
      <c r="S335" s="7"/>
      <c r="T335" s="7"/>
      <c r="U335" s="7"/>
      <c r="V335" s="7"/>
      <c r="W335" s="7"/>
      <c r="X335" s="7"/>
      <c r="Y335" s="7"/>
      <c r="Z335" s="7"/>
      <c r="AA335" s="7"/>
      <c r="AB335" s="7"/>
      <c r="AC335" s="7"/>
    </row>
    <row r="336" spans="1:29" s="4" customFormat="1">
      <c r="A336" s="7"/>
      <c r="B336" s="7"/>
      <c r="C336" s="7"/>
      <c r="D336" s="7"/>
      <c r="E336" s="7"/>
      <c r="F336" s="7"/>
      <c r="G336" s="7"/>
      <c r="H336" s="7"/>
      <c r="I336" s="7"/>
      <c r="J336" s="20"/>
      <c r="K336" s="20"/>
      <c r="L336" s="7"/>
      <c r="M336" s="7"/>
      <c r="N336" s="7"/>
      <c r="O336" s="7"/>
      <c r="P336" s="7"/>
      <c r="Q336" s="7"/>
      <c r="R336" s="7"/>
      <c r="S336" s="7"/>
      <c r="T336" s="7"/>
      <c r="U336" s="7"/>
      <c r="V336" s="7"/>
      <c r="W336" s="7"/>
      <c r="X336" s="7"/>
      <c r="Y336" s="7"/>
      <c r="Z336" s="7"/>
      <c r="AA336" s="7"/>
      <c r="AB336" s="7"/>
      <c r="AC336" s="7"/>
    </row>
    <row r="337" spans="1:29" s="4" customFormat="1">
      <c r="A337" s="7"/>
      <c r="B337" s="7"/>
      <c r="C337" s="7"/>
      <c r="D337" s="7"/>
      <c r="E337" s="7"/>
      <c r="F337" s="7"/>
      <c r="G337" s="7"/>
      <c r="H337" s="7"/>
      <c r="I337" s="7"/>
      <c r="J337" s="20"/>
      <c r="K337" s="20"/>
      <c r="L337" s="7"/>
      <c r="M337" s="7"/>
      <c r="N337" s="7"/>
      <c r="O337" s="7"/>
      <c r="P337" s="7"/>
      <c r="Q337" s="7"/>
      <c r="R337" s="7"/>
      <c r="S337" s="7"/>
      <c r="T337" s="7"/>
      <c r="U337" s="7"/>
      <c r="V337" s="7"/>
      <c r="W337" s="7"/>
      <c r="X337" s="7"/>
      <c r="Y337" s="7"/>
      <c r="Z337" s="7"/>
      <c r="AA337" s="7"/>
      <c r="AB337" s="7"/>
      <c r="AC337" s="7"/>
    </row>
    <row r="338" spans="1:29" s="4" customFormat="1">
      <c r="A338" s="7"/>
      <c r="B338" s="7"/>
      <c r="C338" s="7"/>
      <c r="D338" s="7"/>
      <c r="E338" s="7"/>
      <c r="F338" s="7"/>
      <c r="G338" s="7"/>
      <c r="H338" s="7"/>
      <c r="I338" s="7"/>
      <c r="J338" s="20"/>
      <c r="K338" s="20"/>
      <c r="L338" s="7"/>
      <c r="M338" s="7"/>
      <c r="N338" s="7"/>
      <c r="O338" s="7"/>
      <c r="P338" s="7"/>
      <c r="Q338" s="7"/>
      <c r="R338" s="7"/>
      <c r="S338" s="7"/>
      <c r="T338" s="7"/>
      <c r="U338" s="7"/>
      <c r="V338" s="7"/>
      <c r="W338" s="7"/>
      <c r="X338" s="7"/>
      <c r="Y338" s="7"/>
      <c r="Z338" s="7"/>
      <c r="AA338" s="7"/>
      <c r="AB338" s="7"/>
      <c r="AC338" s="7"/>
    </row>
    <row r="339" spans="1:29" s="4" customFormat="1">
      <c r="A339" s="7"/>
      <c r="B339" s="7"/>
      <c r="C339" s="7"/>
      <c r="D339" s="7"/>
      <c r="E339" s="7"/>
      <c r="F339" s="7"/>
      <c r="G339" s="7"/>
      <c r="H339" s="7"/>
      <c r="I339" s="7"/>
      <c r="J339" s="20"/>
      <c r="K339" s="20"/>
      <c r="L339" s="7"/>
      <c r="M339" s="7"/>
      <c r="N339" s="7"/>
      <c r="O339" s="7"/>
      <c r="P339" s="7"/>
      <c r="Q339" s="7"/>
      <c r="R339" s="7"/>
      <c r="S339" s="7"/>
      <c r="T339" s="7"/>
      <c r="U339" s="7"/>
      <c r="V339" s="7"/>
      <c r="W339" s="7"/>
      <c r="X339" s="7"/>
      <c r="Y339" s="7"/>
      <c r="Z339" s="7"/>
      <c r="AA339" s="7"/>
      <c r="AB339" s="7"/>
      <c r="AC339" s="7"/>
    </row>
    <row r="340" spans="1:29" s="4" customFormat="1">
      <c r="A340" s="7"/>
      <c r="B340" s="7"/>
      <c r="C340" s="7"/>
      <c r="D340" s="7"/>
      <c r="E340" s="7"/>
      <c r="F340" s="7"/>
      <c r="G340" s="7"/>
      <c r="H340" s="7"/>
      <c r="I340" s="7"/>
      <c r="J340" s="20"/>
      <c r="K340" s="20"/>
      <c r="L340" s="7"/>
      <c r="M340" s="7"/>
      <c r="N340" s="7"/>
      <c r="O340" s="7"/>
      <c r="P340" s="7"/>
      <c r="Q340" s="7"/>
      <c r="R340" s="7"/>
      <c r="S340" s="7"/>
      <c r="T340" s="7"/>
      <c r="U340" s="7"/>
      <c r="V340" s="7"/>
      <c r="W340" s="7"/>
      <c r="X340" s="7"/>
      <c r="Y340" s="7"/>
      <c r="Z340" s="7"/>
      <c r="AA340" s="7"/>
      <c r="AB340" s="7"/>
      <c r="AC340" s="7"/>
    </row>
    <row r="341" spans="1:29" s="4" customFormat="1">
      <c r="A341" s="7"/>
      <c r="B341" s="7"/>
      <c r="C341" s="7"/>
      <c r="D341" s="7"/>
      <c r="E341" s="7"/>
      <c r="F341" s="7"/>
      <c r="G341" s="7"/>
      <c r="H341" s="7"/>
      <c r="I341" s="7"/>
      <c r="J341" s="20"/>
      <c r="K341" s="20"/>
      <c r="L341" s="7"/>
      <c r="M341" s="7"/>
      <c r="N341" s="7"/>
      <c r="O341" s="7"/>
      <c r="P341" s="7"/>
      <c r="Q341" s="7"/>
      <c r="R341" s="7"/>
      <c r="S341" s="7"/>
      <c r="T341" s="7"/>
      <c r="U341" s="7"/>
      <c r="V341" s="7"/>
      <c r="W341" s="7"/>
      <c r="X341" s="7"/>
      <c r="Y341" s="7"/>
      <c r="Z341" s="7"/>
      <c r="AA341" s="7"/>
      <c r="AB341" s="7"/>
      <c r="AC341" s="7"/>
    </row>
    <row r="342" spans="1:29" s="4" customFormat="1">
      <c r="A342" s="7"/>
      <c r="B342" s="7"/>
      <c r="C342" s="7"/>
      <c r="D342" s="7"/>
      <c r="E342" s="7"/>
      <c r="F342" s="7"/>
      <c r="G342" s="7"/>
      <c r="H342" s="7"/>
      <c r="I342" s="7"/>
      <c r="J342" s="20"/>
      <c r="K342" s="20"/>
      <c r="L342" s="7"/>
      <c r="M342" s="7"/>
      <c r="N342" s="7"/>
      <c r="O342" s="7"/>
      <c r="P342" s="7"/>
      <c r="Q342" s="7"/>
      <c r="R342" s="7"/>
      <c r="S342" s="7"/>
      <c r="T342" s="7"/>
      <c r="U342" s="7"/>
      <c r="V342" s="7"/>
      <c r="W342" s="7"/>
      <c r="X342" s="7"/>
      <c r="Y342" s="7"/>
      <c r="Z342" s="7"/>
      <c r="AA342" s="7"/>
      <c r="AB342" s="7"/>
      <c r="AC342" s="7"/>
    </row>
    <row r="343" spans="1:29" s="4" customFormat="1">
      <c r="A343" s="7"/>
      <c r="B343" s="7"/>
      <c r="C343" s="7"/>
      <c r="D343" s="7"/>
      <c r="E343" s="7"/>
      <c r="F343" s="7"/>
      <c r="G343" s="7"/>
      <c r="H343" s="7"/>
      <c r="I343" s="7"/>
      <c r="J343" s="20"/>
      <c r="K343" s="20"/>
      <c r="L343" s="7"/>
      <c r="M343" s="7"/>
      <c r="N343" s="7"/>
      <c r="O343" s="7"/>
      <c r="P343" s="7"/>
      <c r="Q343" s="7"/>
      <c r="R343" s="7"/>
      <c r="S343" s="7"/>
      <c r="T343" s="7"/>
      <c r="U343" s="7"/>
      <c r="V343" s="7"/>
      <c r="W343" s="7"/>
      <c r="X343" s="7"/>
      <c r="Y343" s="7"/>
      <c r="Z343" s="7"/>
      <c r="AA343" s="7"/>
      <c r="AB343" s="7"/>
      <c r="AC343" s="7"/>
    </row>
    <row r="344" spans="1:29" s="4" customFormat="1">
      <c r="A344" s="7"/>
      <c r="B344" s="7"/>
      <c r="C344" s="7"/>
      <c r="D344" s="7"/>
      <c r="E344" s="7"/>
      <c r="F344" s="7"/>
      <c r="G344" s="7"/>
      <c r="H344" s="7"/>
      <c r="I344" s="7"/>
      <c r="J344" s="20"/>
      <c r="K344" s="20"/>
      <c r="L344" s="7"/>
      <c r="M344" s="7"/>
      <c r="N344" s="7"/>
      <c r="O344" s="7"/>
      <c r="P344" s="7"/>
      <c r="Q344" s="7"/>
      <c r="R344" s="7"/>
      <c r="S344" s="7"/>
      <c r="T344" s="7"/>
      <c r="U344" s="7"/>
      <c r="V344" s="7"/>
      <c r="W344" s="7"/>
      <c r="X344" s="7"/>
      <c r="Y344" s="7"/>
      <c r="Z344" s="7"/>
      <c r="AA344" s="7"/>
      <c r="AB344" s="7"/>
      <c r="AC344" s="7"/>
    </row>
    <row r="345" spans="1:29" s="4" customFormat="1">
      <c r="A345" s="7"/>
      <c r="B345" s="7"/>
      <c r="C345" s="7"/>
      <c r="D345" s="7"/>
      <c r="E345" s="7"/>
      <c r="F345" s="7"/>
      <c r="G345" s="7"/>
      <c r="H345" s="7"/>
      <c r="I345" s="7"/>
      <c r="J345" s="20"/>
      <c r="K345" s="20"/>
      <c r="L345" s="7"/>
      <c r="M345" s="7"/>
      <c r="N345" s="7"/>
      <c r="O345" s="7"/>
      <c r="P345" s="7"/>
      <c r="Q345" s="7"/>
      <c r="R345" s="7"/>
      <c r="S345" s="7"/>
      <c r="T345" s="7"/>
      <c r="U345" s="7"/>
      <c r="V345" s="7"/>
      <c r="W345" s="7"/>
      <c r="X345" s="7"/>
      <c r="Y345" s="7"/>
      <c r="Z345" s="7"/>
      <c r="AA345" s="7"/>
      <c r="AB345" s="7"/>
      <c r="AC345" s="7"/>
    </row>
    <row r="346" spans="1:29" s="4" customFormat="1">
      <c r="A346" s="7"/>
      <c r="B346" s="7"/>
      <c r="C346" s="7"/>
      <c r="D346" s="7"/>
      <c r="E346" s="7"/>
      <c r="F346" s="7"/>
      <c r="G346" s="7"/>
      <c r="H346" s="7"/>
      <c r="I346" s="7"/>
      <c r="J346" s="20"/>
      <c r="K346" s="20"/>
      <c r="L346" s="7"/>
      <c r="M346" s="7"/>
      <c r="N346" s="7"/>
      <c r="O346" s="7"/>
      <c r="P346" s="7"/>
      <c r="Q346" s="7"/>
      <c r="R346" s="7"/>
      <c r="S346" s="7"/>
      <c r="T346" s="7"/>
      <c r="U346" s="7"/>
      <c r="V346" s="7"/>
      <c r="W346" s="7"/>
      <c r="X346" s="7"/>
      <c r="Y346" s="7"/>
      <c r="Z346" s="7"/>
      <c r="AA346" s="7"/>
      <c r="AB346" s="7"/>
      <c r="AC346" s="7"/>
    </row>
    <row r="347" spans="1:29" s="4" customFormat="1">
      <c r="A347" s="7"/>
      <c r="B347" s="7"/>
      <c r="C347" s="7"/>
      <c r="D347" s="7"/>
      <c r="E347" s="7"/>
      <c r="F347" s="7"/>
      <c r="G347" s="7"/>
      <c r="H347" s="7"/>
      <c r="I347" s="7"/>
      <c r="J347" s="20"/>
      <c r="K347" s="20"/>
      <c r="L347" s="7"/>
      <c r="M347" s="7"/>
      <c r="N347" s="7"/>
      <c r="O347" s="7"/>
      <c r="P347" s="7"/>
      <c r="Q347" s="7"/>
      <c r="R347" s="7"/>
      <c r="S347" s="7"/>
      <c r="T347" s="7"/>
      <c r="U347" s="7"/>
      <c r="V347" s="7"/>
      <c r="W347" s="7"/>
      <c r="X347" s="7"/>
      <c r="Y347" s="7"/>
      <c r="Z347" s="7"/>
      <c r="AA347" s="7"/>
      <c r="AB347" s="7"/>
      <c r="AC347" s="7"/>
    </row>
    <row r="348" spans="1:29" s="4" customFormat="1">
      <c r="A348" s="7"/>
      <c r="B348" s="7"/>
      <c r="C348" s="7"/>
      <c r="D348" s="7"/>
      <c r="E348" s="7"/>
      <c r="F348" s="7"/>
      <c r="G348" s="7"/>
      <c r="H348" s="7"/>
      <c r="I348" s="7"/>
      <c r="J348" s="20"/>
      <c r="K348" s="20"/>
      <c r="L348" s="7"/>
      <c r="M348" s="7"/>
      <c r="N348" s="7"/>
      <c r="O348" s="7"/>
      <c r="P348" s="7"/>
      <c r="Q348" s="7"/>
      <c r="R348" s="7"/>
      <c r="S348" s="7"/>
      <c r="T348" s="7"/>
      <c r="U348" s="7"/>
      <c r="V348" s="7"/>
      <c r="W348" s="7"/>
      <c r="X348" s="7"/>
      <c r="Y348" s="7"/>
      <c r="Z348" s="7"/>
      <c r="AA348" s="7"/>
      <c r="AB348" s="7"/>
      <c r="AC348" s="7"/>
    </row>
    <row r="349" spans="1:29" s="4" customFormat="1">
      <c r="A349" s="7"/>
      <c r="B349" s="7"/>
      <c r="C349" s="7"/>
      <c r="D349" s="7"/>
      <c r="E349" s="7"/>
      <c r="F349" s="7"/>
      <c r="G349" s="7"/>
      <c r="H349" s="7"/>
      <c r="I349" s="7"/>
      <c r="J349" s="20"/>
      <c r="K349" s="20"/>
      <c r="L349" s="7"/>
      <c r="M349" s="7"/>
      <c r="N349" s="7"/>
      <c r="O349" s="7"/>
      <c r="P349" s="7"/>
      <c r="Q349" s="7"/>
      <c r="R349" s="7"/>
      <c r="S349" s="7"/>
      <c r="T349" s="7"/>
      <c r="U349" s="7"/>
      <c r="V349" s="7"/>
      <c r="W349" s="7"/>
      <c r="X349" s="7"/>
      <c r="Y349" s="7"/>
      <c r="Z349" s="7"/>
      <c r="AA349" s="7"/>
      <c r="AB349" s="7"/>
      <c r="AC349" s="7"/>
    </row>
    <row r="350" spans="1:29" s="4" customFormat="1">
      <c r="A350" s="7"/>
      <c r="B350" s="7"/>
      <c r="C350" s="7"/>
      <c r="D350" s="7"/>
      <c r="E350" s="7"/>
      <c r="F350" s="7"/>
      <c r="G350" s="7"/>
      <c r="H350" s="7"/>
      <c r="I350" s="7"/>
      <c r="J350" s="20"/>
      <c r="K350" s="20"/>
      <c r="L350" s="7"/>
      <c r="M350" s="7"/>
      <c r="N350" s="7"/>
      <c r="O350" s="7"/>
      <c r="P350" s="7"/>
      <c r="Q350" s="7"/>
      <c r="R350" s="7"/>
      <c r="S350" s="7"/>
      <c r="T350" s="7"/>
      <c r="U350" s="7"/>
      <c r="V350" s="7"/>
      <c r="W350" s="7"/>
      <c r="X350" s="7"/>
      <c r="Y350" s="7"/>
      <c r="Z350" s="7"/>
      <c r="AA350" s="7"/>
      <c r="AB350" s="7"/>
      <c r="AC350" s="7"/>
    </row>
    <row r="351" spans="1:29" s="4" customFormat="1">
      <c r="A351" s="7"/>
      <c r="B351" s="7"/>
      <c r="C351" s="7"/>
      <c r="D351" s="7"/>
      <c r="E351" s="7"/>
      <c r="F351" s="7"/>
      <c r="G351" s="7"/>
      <c r="H351" s="7"/>
      <c r="I351" s="7"/>
      <c r="J351" s="20"/>
      <c r="K351" s="20"/>
      <c r="L351" s="7"/>
      <c r="M351" s="7"/>
      <c r="N351" s="7"/>
      <c r="O351" s="7"/>
      <c r="P351" s="7"/>
      <c r="Q351" s="7"/>
      <c r="R351" s="7"/>
      <c r="S351" s="7"/>
      <c r="T351" s="7"/>
      <c r="U351" s="7"/>
      <c r="V351" s="7"/>
      <c r="W351" s="7"/>
      <c r="X351" s="7"/>
      <c r="Y351" s="7"/>
      <c r="Z351" s="7"/>
      <c r="AA351" s="7"/>
      <c r="AB351" s="7"/>
      <c r="AC351" s="7"/>
    </row>
    <row r="352" spans="1:29" s="4" customFormat="1">
      <c r="A352" s="7"/>
      <c r="B352" s="7"/>
      <c r="C352" s="7"/>
      <c r="D352" s="7"/>
      <c r="E352" s="7"/>
      <c r="F352" s="7"/>
      <c r="G352" s="7"/>
      <c r="H352" s="7"/>
      <c r="I352" s="7"/>
      <c r="J352" s="20"/>
      <c r="K352" s="20"/>
      <c r="L352" s="7"/>
      <c r="M352" s="7"/>
      <c r="N352" s="7"/>
      <c r="O352" s="7"/>
      <c r="P352" s="7"/>
      <c r="Q352" s="7"/>
      <c r="R352" s="7"/>
      <c r="S352" s="7"/>
      <c r="T352" s="7"/>
      <c r="U352" s="7"/>
      <c r="V352" s="7"/>
      <c r="W352" s="7"/>
      <c r="X352" s="7"/>
      <c r="Y352" s="7"/>
      <c r="Z352" s="7"/>
      <c r="AA352" s="7"/>
      <c r="AB352" s="7"/>
      <c r="AC352" s="7"/>
    </row>
    <row r="353" spans="1:29" s="4" customFormat="1">
      <c r="A353" s="7"/>
      <c r="B353" s="7"/>
      <c r="C353" s="7"/>
      <c r="D353" s="7"/>
      <c r="E353" s="7"/>
      <c r="F353" s="7"/>
      <c r="G353" s="7"/>
      <c r="H353" s="7"/>
      <c r="I353" s="7"/>
      <c r="J353" s="20"/>
      <c r="K353" s="20"/>
      <c r="L353" s="7"/>
      <c r="M353" s="7"/>
      <c r="N353" s="7"/>
      <c r="O353" s="7"/>
      <c r="P353" s="7"/>
      <c r="Q353" s="7"/>
      <c r="R353" s="7"/>
      <c r="S353" s="7"/>
      <c r="T353" s="7"/>
      <c r="U353" s="7"/>
      <c r="V353" s="7"/>
      <c r="W353" s="7"/>
      <c r="X353" s="7"/>
      <c r="Y353" s="7"/>
      <c r="Z353" s="7"/>
      <c r="AA353" s="7"/>
      <c r="AB353" s="7"/>
      <c r="AC353" s="7"/>
    </row>
    <row r="354" spans="1:29" s="4" customFormat="1">
      <c r="A354" s="7"/>
      <c r="B354" s="7"/>
      <c r="C354" s="7"/>
      <c r="D354" s="7"/>
      <c r="E354" s="7"/>
      <c r="F354" s="7"/>
      <c r="G354" s="7"/>
      <c r="H354" s="7"/>
      <c r="I354" s="7"/>
      <c r="J354" s="20"/>
      <c r="K354" s="20"/>
      <c r="L354" s="7"/>
      <c r="M354" s="7"/>
      <c r="N354" s="7"/>
      <c r="O354" s="7"/>
      <c r="P354" s="7"/>
      <c r="Q354" s="7"/>
      <c r="R354" s="7"/>
      <c r="S354" s="7"/>
      <c r="T354" s="7"/>
      <c r="U354" s="7"/>
      <c r="V354" s="7"/>
      <c r="W354" s="7"/>
      <c r="X354" s="7"/>
      <c r="Y354" s="7"/>
      <c r="Z354" s="7"/>
      <c r="AA354" s="7"/>
      <c r="AB354" s="7"/>
      <c r="AC354" s="7"/>
    </row>
    <row r="355" spans="1:29" s="4" customFormat="1">
      <c r="A355" s="7"/>
      <c r="B355" s="7"/>
      <c r="C355" s="7"/>
      <c r="D355" s="7"/>
      <c r="E355" s="7"/>
      <c r="F355" s="7"/>
      <c r="G355" s="7"/>
      <c r="H355" s="7"/>
      <c r="I355" s="7"/>
      <c r="J355" s="20"/>
      <c r="K355" s="20"/>
      <c r="L355" s="7"/>
      <c r="M355" s="7"/>
      <c r="N355" s="7"/>
      <c r="O355" s="7"/>
      <c r="P355" s="7"/>
      <c r="Q355" s="7"/>
      <c r="R355" s="7"/>
      <c r="S355" s="7"/>
      <c r="T355" s="7"/>
      <c r="U355" s="7"/>
      <c r="V355" s="7"/>
      <c r="W355" s="7"/>
      <c r="X355" s="7"/>
      <c r="Y355" s="7"/>
      <c r="Z355" s="7"/>
      <c r="AA355" s="7"/>
      <c r="AB355" s="7"/>
      <c r="AC355" s="7"/>
    </row>
    <row r="356" spans="1:29" s="4" customFormat="1">
      <c r="A356" s="7"/>
      <c r="B356" s="7"/>
      <c r="C356" s="7"/>
      <c r="D356" s="7"/>
      <c r="E356" s="7"/>
      <c r="F356" s="7"/>
      <c r="G356" s="7"/>
      <c r="H356" s="7"/>
      <c r="I356" s="7"/>
      <c r="J356" s="20"/>
      <c r="K356" s="20"/>
      <c r="L356" s="7"/>
      <c r="M356" s="7"/>
      <c r="N356" s="7"/>
      <c r="O356" s="7"/>
      <c r="P356" s="7"/>
      <c r="Q356" s="7"/>
      <c r="R356" s="7"/>
      <c r="S356" s="7"/>
      <c r="T356" s="7"/>
      <c r="U356" s="7"/>
      <c r="V356" s="7"/>
      <c r="W356" s="7"/>
      <c r="X356" s="7"/>
      <c r="Y356" s="7"/>
      <c r="Z356" s="7"/>
      <c r="AA356" s="7"/>
      <c r="AB356" s="7"/>
      <c r="AC356" s="7"/>
    </row>
    <row r="357" spans="1:29" s="4" customFormat="1">
      <c r="A357" s="7"/>
      <c r="B357" s="7"/>
      <c r="C357" s="7"/>
      <c r="D357" s="7"/>
      <c r="E357" s="7"/>
      <c r="F357" s="7"/>
      <c r="G357" s="7"/>
      <c r="H357" s="7"/>
      <c r="I357" s="7"/>
      <c r="J357" s="20"/>
      <c r="K357" s="20"/>
      <c r="L357" s="7"/>
      <c r="M357" s="7"/>
      <c r="N357" s="7"/>
      <c r="O357" s="7"/>
      <c r="P357" s="7"/>
      <c r="Q357" s="7"/>
      <c r="R357" s="7"/>
      <c r="S357" s="7"/>
      <c r="T357" s="7"/>
      <c r="U357" s="7"/>
      <c r="V357" s="7"/>
      <c r="W357" s="7"/>
      <c r="X357" s="7"/>
      <c r="Y357" s="7"/>
      <c r="Z357" s="7"/>
      <c r="AA357" s="7"/>
      <c r="AB357" s="7"/>
      <c r="AC357" s="7"/>
    </row>
    <row r="358" spans="1:29" s="4" customFormat="1">
      <c r="A358" s="7"/>
      <c r="B358" s="7"/>
      <c r="C358" s="7"/>
      <c r="D358" s="7"/>
      <c r="E358" s="7"/>
      <c r="F358" s="7"/>
      <c r="G358" s="7"/>
      <c r="H358" s="7"/>
      <c r="I358" s="7"/>
      <c r="J358" s="20"/>
      <c r="K358" s="20"/>
      <c r="L358" s="7"/>
      <c r="M358" s="7"/>
      <c r="N358" s="7"/>
      <c r="O358" s="7"/>
      <c r="P358" s="7"/>
      <c r="Q358" s="7"/>
      <c r="R358" s="7"/>
      <c r="S358" s="7"/>
      <c r="T358" s="7"/>
      <c r="U358" s="7"/>
      <c r="V358" s="7"/>
      <c r="W358" s="7"/>
      <c r="X358" s="7"/>
      <c r="Y358" s="7"/>
      <c r="Z358" s="7"/>
      <c r="AA358" s="7"/>
      <c r="AB358" s="7"/>
      <c r="AC358" s="7"/>
    </row>
    <row r="359" spans="1:29" s="4" customFormat="1">
      <c r="A359" s="7"/>
      <c r="B359" s="7"/>
      <c r="C359" s="7"/>
      <c r="D359" s="7"/>
      <c r="E359" s="7"/>
      <c r="F359" s="7"/>
      <c r="G359" s="7"/>
      <c r="H359" s="7"/>
      <c r="I359" s="7"/>
      <c r="J359" s="20"/>
      <c r="K359" s="20"/>
      <c r="L359" s="7"/>
      <c r="M359" s="7"/>
      <c r="N359" s="7"/>
      <c r="O359" s="7"/>
      <c r="P359" s="7"/>
      <c r="Q359" s="7"/>
      <c r="R359" s="7"/>
      <c r="S359" s="7"/>
      <c r="T359" s="7"/>
      <c r="U359" s="7"/>
      <c r="V359" s="7"/>
      <c r="W359" s="7"/>
      <c r="X359" s="7"/>
      <c r="Y359" s="7"/>
      <c r="Z359" s="7"/>
      <c r="AA359" s="7"/>
      <c r="AB359" s="7"/>
      <c r="AC359" s="7"/>
    </row>
    <row r="360" spans="1:29" s="4" customFormat="1">
      <c r="A360" s="7"/>
      <c r="B360" s="7"/>
      <c r="C360" s="7"/>
      <c r="D360" s="7"/>
      <c r="E360" s="7"/>
      <c r="F360" s="7"/>
      <c r="G360" s="7"/>
      <c r="H360" s="7"/>
      <c r="I360" s="7"/>
      <c r="J360" s="20"/>
      <c r="K360" s="20"/>
      <c r="L360" s="7"/>
      <c r="M360" s="7"/>
      <c r="N360" s="7"/>
      <c r="O360" s="7"/>
      <c r="P360" s="7"/>
      <c r="Q360" s="7"/>
      <c r="R360" s="7"/>
      <c r="S360" s="7"/>
      <c r="T360" s="7"/>
      <c r="U360" s="7"/>
      <c r="V360" s="7"/>
      <c r="W360" s="7"/>
      <c r="X360" s="7"/>
      <c r="Y360" s="7"/>
      <c r="Z360" s="7"/>
      <c r="AA360" s="7"/>
      <c r="AB360" s="7"/>
      <c r="AC360" s="7"/>
    </row>
    <row r="361" spans="1:29" s="4" customFormat="1">
      <c r="A361" s="7"/>
      <c r="B361" s="7"/>
      <c r="C361" s="7"/>
      <c r="D361" s="7"/>
      <c r="E361" s="7"/>
      <c r="F361" s="7"/>
      <c r="G361" s="7"/>
      <c r="H361" s="7"/>
      <c r="I361" s="7"/>
      <c r="J361" s="20"/>
      <c r="K361" s="20"/>
      <c r="L361" s="7"/>
      <c r="M361" s="7"/>
      <c r="N361" s="7"/>
      <c r="O361" s="7"/>
      <c r="P361" s="7"/>
      <c r="Q361" s="7"/>
      <c r="R361" s="7"/>
      <c r="S361" s="7"/>
      <c r="T361" s="7"/>
      <c r="U361" s="7"/>
      <c r="V361" s="7"/>
      <c r="W361" s="7"/>
      <c r="X361" s="7"/>
      <c r="Y361" s="7"/>
      <c r="Z361" s="7"/>
      <c r="AA361" s="7"/>
      <c r="AB361" s="7"/>
      <c r="AC361" s="7"/>
    </row>
    <row r="362" spans="1:29" s="4" customFormat="1">
      <c r="A362" s="7"/>
      <c r="B362" s="7"/>
      <c r="C362" s="7"/>
      <c r="D362" s="7"/>
      <c r="E362" s="7"/>
      <c r="F362" s="7"/>
      <c r="G362" s="7"/>
      <c r="H362" s="7"/>
      <c r="I362" s="7"/>
      <c r="J362" s="20"/>
      <c r="K362" s="20"/>
      <c r="L362" s="7"/>
      <c r="M362" s="7"/>
      <c r="N362" s="7"/>
      <c r="O362" s="7"/>
      <c r="P362" s="7"/>
      <c r="Q362" s="7"/>
      <c r="R362" s="7"/>
      <c r="S362" s="7"/>
      <c r="T362" s="7"/>
      <c r="U362" s="7"/>
      <c r="V362" s="7"/>
      <c r="W362" s="7"/>
      <c r="X362" s="7"/>
      <c r="Y362" s="7"/>
      <c r="Z362" s="7"/>
      <c r="AA362" s="7"/>
      <c r="AB362" s="7"/>
      <c r="AC362" s="7"/>
    </row>
    <row r="363" spans="1:29" s="4" customFormat="1">
      <c r="A363" s="7"/>
      <c r="B363" s="7"/>
      <c r="C363" s="7"/>
      <c r="D363" s="7"/>
      <c r="E363" s="7"/>
      <c r="F363" s="7"/>
      <c r="G363" s="7"/>
      <c r="H363" s="7"/>
      <c r="I363" s="7"/>
      <c r="J363" s="20"/>
      <c r="K363" s="20"/>
      <c r="L363" s="7"/>
      <c r="M363" s="7"/>
      <c r="N363" s="7"/>
      <c r="O363" s="7"/>
      <c r="P363" s="7"/>
      <c r="Q363" s="7"/>
      <c r="R363" s="7"/>
      <c r="S363" s="7"/>
      <c r="T363" s="7"/>
      <c r="U363" s="7"/>
      <c r="V363" s="7"/>
      <c r="W363" s="7"/>
      <c r="X363" s="7"/>
      <c r="Y363" s="7"/>
      <c r="Z363" s="7"/>
      <c r="AA363" s="7"/>
      <c r="AB363" s="7"/>
      <c r="AC363" s="7"/>
    </row>
    <row r="364" spans="1:29" s="4" customFormat="1">
      <c r="A364" s="7"/>
      <c r="B364" s="7"/>
      <c r="C364" s="7"/>
      <c r="D364" s="7"/>
      <c r="E364" s="7"/>
      <c r="F364" s="7"/>
      <c r="G364" s="7"/>
      <c r="H364" s="7"/>
      <c r="I364" s="7"/>
      <c r="J364" s="20"/>
      <c r="K364" s="20"/>
      <c r="L364" s="7"/>
      <c r="M364" s="7"/>
      <c r="N364" s="7"/>
      <c r="O364" s="7"/>
      <c r="P364" s="7"/>
      <c r="Q364" s="7"/>
      <c r="R364" s="7"/>
      <c r="S364" s="7"/>
      <c r="T364" s="7"/>
      <c r="U364" s="7"/>
      <c r="V364" s="7"/>
      <c r="W364" s="7"/>
      <c r="X364" s="7"/>
      <c r="Y364" s="7"/>
      <c r="Z364" s="7"/>
      <c r="AA364" s="7"/>
      <c r="AB364" s="7"/>
      <c r="AC364" s="7"/>
    </row>
    <row r="365" spans="1:29" s="4" customFormat="1">
      <c r="A365" s="7"/>
      <c r="B365" s="7"/>
      <c r="C365" s="7"/>
      <c r="D365" s="7"/>
      <c r="E365" s="7"/>
      <c r="F365" s="7"/>
      <c r="G365" s="7"/>
      <c r="H365" s="7"/>
      <c r="I365" s="7"/>
      <c r="J365" s="20"/>
      <c r="K365" s="20"/>
      <c r="L365" s="7"/>
      <c r="M365" s="7"/>
      <c r="N365" s="7"/>
      <c r="O365" s="7"/>
      <c r="P365" s="7"/>
      <c r="Q365" s="7"/>
      <c r="R365" s="7"/>
      <c r="S365" s="7"/>
      <c r="T365" s="7"/>
      <c r="U365" s="7"/>
      <c r="V365" s="7"/>
      <c r="W365" s="7"/>
      <c r="X365" s="7"/>
      <c r="Y365" s="7"/>
      <c r="Z365" s="7"/>
      <c r="AA365" s="7"/>
      <c r="AB365" s="7"/>
      <c r="AC365" s="7"/>
    </row>
    <row r="366" spans="1:29" s="4" customFormat="1">
      <c r="A366" s="7"/>
      <c r="B366" s="7"/>
      <c r="C366" s="7"/>
      <c r="D366" s="7"/>
      <c r="E366" s="7"/>
      <c r="F366" s="7"/>
      <c r="G366" s="7"/>
      <c r="H366" s="7"/>
      <c r="I366" s="7"/>
      <c r="J366" s="20"/>
      <c r="K366" s="20"/>
      <c r="L366" s="7"/>
      <c r="M366" s="7"/>
      <c r="N366" s="7"/>
      <c r="O366" s="7"/>
      <c r="P366" s="7"/>
      <c r="Q366" s="7"/>
      <c r="R366" s="7"/>
      <c r="S366" s="7"/>
      <c r="T366" s="7"/>
      <c r="U366" s="7"/>
      <c r="V366" s="7"/>
      <c r="W366" s="7"/>
      <c r="X366" s="7"/>
      <c r="Y366" s="7"/>
      <c r="Z366" s="7"/>
      <c r="AA366" s="7"/>
      <c r="AB366" s="7"/>
      <c r="AC366" s="7"/>
    </row>
    <row r="367" spans="1:29" s="4" customFormat="1">
      <c r="A367" s="7"/>
      <c r="B367" s="7"/>
      <c r="C367" s="7"/>
      <c r="D367" s="7"/>
      <c r="E367" s="7"/>
      <c r="F367" s="7"/>
      <c r="G367" s="7"/>
      <c r="H367" s="7"/>
      <c r="I367" s="7"/>
      <c r="J367" s="20"/>
      <c r="K367" s="20"/>
      <c r="L367" s="7"/>
      <c r="M367" s="7"/>
      <c r="N367" s="7"/>
      <c r="O367" s="7"/>
      <c r="P367" s="7"/>
      <c r="Q367" s="7"/>
      <c r="R367" s="7"/>
      <c r="S367" s="7"/>
      <c r="T367" s="7"/>
      <c r="U367" s="7"/>
      <c r="V367" s="7"/>
      <c r="W367" s="7"/>
      <c r="X367" s="7"/>
      <c r="Y367" s="7"/>
      <c r="Z367" s="7"/>
      <c r="AA367" s="7"/>
      <c r="AB367" s="7"/>
      <c r="AC367" s="7"/>
    </row>
    <row r="368" spans="1:29" s="4" customFormat="1">
      <c r="A368" s="7"/>
      <c r="B368" s="7"/>
      <c r="C368" s="7"/>
      <c r="D368" s="7"/>
      <c r="E368" s="7"/>
      <c r="F368" s="7"/>
      <c r="G368" s="7"/>
      <c r="H368" s="7"/>
      <c r="I368" s="7"/>
      <c r="J368" s="20"/>
      <c r="K368" s="20"/>
      <c r="L368" s="7"/>
      <c r="M368" s="7"/>
      <c r="N368" s="7"/>
      <c r="O368" s="7"/>
      <c r="P368" s="7"/>
      <c r="Q368" s="7"/>
      <c r="R368" s="7"/>
      <c r="S368" s="7"/>
      <c r="T368" s="7"/>
      <c r="U368" s="7"/>
      <c r="V368" s="7"/>
      <c r="W368" s="7"/>
      <c r="X368" s="7"/>
      <c r="Y368" s="7"/>
      <c r="Z368" s="7"/>
      <c r="AA368" s="7"/>
      <c r="AB368" s="7"/>
      <c r="AC368" s="7"/>
    </row>
    <row r="369" spans="1:29" s="4" customFormat="1">
      <c r="A369" s="7"/>
      <c r="B369" s="7"/>
      <c r="C369" s="7"/>
      <c r="D369" s="7"/>
      <c r="E369" s="7"/>
      <c r="F369" s="7"/>
      <c r="G369" s="7"/>
      <c r="H369" s="7"/>
      <c r="I369" s="7"/>
      <c r="J369" s="20"/>
      <c r="K369" s="20"/>
      <c r="L369" s="7"/>
      <c r="M369" s="7"/>
      <c r="N369" s="7"/>
      <c r="O369" s="7"/>
      <c r="P369" s="7"/>
      <c r="Q369" s="7"/>
      <c r="R369" s="7"/>
      <c r="S369" s="7"/>
      <c r="T369" s="7"/>
      <c r="U369" s="7"/>
      <c r="V369" s="7"/>
      <c r="W369" s="7"/>
      <c r="X369" s="7"/>
      <c r="Y369" s="7"/>
      <c r="Z369" s="7"/>
      <c r="AA369" s="7"/>
      <c r="AB369" s="7"/>
      <c r="AC369" s="7"/>
    </row>
    <row r="370" spans="1:29" s="4" customFormat="1">
      <c r="A370" s="7"/>
      <c r="B370" s="7"/>
      <c r="C370" s="7"/>
      <c r="D370" s="7"/>
      <c r="E370" s="7"/>
      <c r="F370" s="7"/>
      <c r="G370" s="7"/>
      <c r="H370" s="7"/>
      <c r="I370" s="7"/>
      <c r="J370" s="20"/>
      <c r="K370" s="20"/>
      <c r="L370" s="7"/>
      <c r="M370" s="7"/>
      <c r="N370" s="7"/>
      <c r="O370" s="7"/>
      <c r="P370" s="7"/>
      <c r="Q370" s="7"/>
      <c r="R370" s="7"/>
      <c r="S370" s="7"/>
      <c r="T370" s="7"/>
      <c r="U370" s="7"/>
      <c r="V370" s="7"/>
      <c r="W370" s="7"/>
      <c r="X370" s="7"/>
      <c r="Y370" s="7"/>
      <c r="Z370" s="7"/>
      <c r="AA370" s="7"/>
      <c r="AB370" s="7"/>
      <c r="AC370" s="7"/>
    </row>
    <row r="371" spans="1:29" s="4" customFormat="1">
      <c r="A371" s="7"/>
      <c r="B371" s="7"/>
      <c r="C371" s="7"/>
      <c r="D371" s="7"/>
      <c r="E371" s="7"/>
      <c r="F371" s="7"/>
      <c r="G371" s="7"/>
      <c r="H371" s="7"/>
      <c r="I371" s="7"/>
      <c r="J371" s="20"/>
      <c r="K371" s="20"/>
      <c r="L371" s="7"/>
      <c r="M371" s="7"/>
      <c r="N371" s="7"/>
      <c r="O371" s="7"/>
      <c r="P371" s="7"/>
      <c r="Q371" s="7"/>
      <c r="R371" s="7"/>
      <c r="S371" s="7"/>
      <c r="T371" s="7"/>
      <c r="U371" s="7"/>
      <c r="V371" s="7"/>
      <c r="W371" s="7"/>
      <c r="X371" s="7"/>
      <c r="Y371" s="7"/>
      <c r="Z371" s="7"/>
      <c r="AA371" s="7"/>
      <c r="AB371" s="7"/>
      <c r="AC371" s="7"/>
    </row>
    <row r="372" spans="1:29" s="4" customFormat="1">
      <c r="A372" s="7"/>
      <c r="B372" s="7"/>
      <c r="C372" s="7"/>
      <c r="D372" s="7"/>
      <c r="E372" s="7"/>
      <c r="F372" s="7"/>
      <c r="G372" s="7"/>
      <c r="H372" s="7"/>
      <c r="I372" s="7"/>
      <c r="J372" s="20"/>
      <c r="K372" s="20"/>
      <c r="L372" s="7"/>
      <c r="M372" s="7"/>
      <c r="N372" s="7"/>
      <c r="O372" s="7"/>
      <c r="P372" s="7"/>
      <c r="Q372" s="7"/>
      <c r="R372" s="7"/>
      <c r="S372" s="7"/>
      <c r="T372" s="7"/>
      <c r="U372" s="7"/>
      <c r="V372" s="7"/>
      <c r="W372" s="7"/>
      <c r="X372" s="7"/>
      <c r="Y372" s="7"/>
      <c r="Z372" s="7"/>
      <c r="AA372" s="7"/>
      <c r="AB372" s="7"/>
      <c r="AC372" s="7"/>
    </row>
    <row r="373" spans="1:29" s="4" customFormat="1">
      <c r="A373" s="7"/>
      <c r="B373" s="7"/>
      <c r="C373" s="7"/>
      <c r="D373" s="7"/>
      <c r="E373" s="7"/>
      <c r="F373" s="7"/>
      <c r="G373" s="7"/>
      <c r="H373" s="7"/>
      <c r="I373" s="7"/>
      <c r="J373" s="20"/>
      <c r="K373" s="20"/>
      <c r="L373" s="7"/>
      <c r="M373" s="7"/>
      <c r="N373" s="7"/>
      <c r="O373" s="7"/>
      <c r="P373" s="7"/>
      <c r="Q373" s="7"/>
      <c r="R373" s="7"/>
      <c r="S373" s="7"/>
      <c r="T373" s="7"/>
      <c r="U373" s="7"/>
      <c r="V373" s="7"/>
      <c r="W373" s="7"/>
      <c r="X373" s="7"/>
      <c r="Y373" s="7"/>
      <c r="Z373" s="7"/>
      <c r="AA373" s="7"/>
      <c r="AB373" s="7"/>
      <c r="AC373" s="7"/>
    </row>
    <row r="374" spans="1:29" s="4" customFormat="1">
      <c r="A374" s="7"/>
      <c r="B374" s="7"/>
      <c r="C374" s="7"/>
      <c r="D374" s="7"/>
      <c r="E374" s="7"/>
      <c r="F374" s="7"/>
      <c r="G374" s="7"/>
      <c r="H374" s="7"/>
      <c r="I374" s="7"/>
      <c r="J374" s="20"/>
      <c r="K374" s="20"/>
      <c r="L374" s="7"/>
      <c r="M374" s="7"/>
      <c r="N374" s="7"/>
      <c r="O374" s="7"/>
      <c r="P374" s="7"/>
      <c r="Q374" s="7"/>
      <c r="R374" s="7"/>
      <c r="S374" s="7"/>
      <c r="T374" s="7"/>
      <c r="U374" s="7"/>
      <c r="V374" s="7"/>
      <c r="W374" s="7"/>
      <c r="X374" s="7"/>
      <c r="Y374" s="7"/>
      <c r="Z374" s="7"/>
      <c r="AA374" s="7"/>
      <c r="AB374" s="7"/>
      <c r="AC374" s="7"/>
    </row>
    <row r="375" spans="1:29" s="4" customFormat="1">
      <c r="A375" s="7"/>
      <c r="B375" s="7"/>
      <c r="C375" s="7"/>
      <c r="D375" s="7"/>
      <c r="E375" s="7"/>
      <c r="F375" s="7"/>
      <c r="G375" s="7"/>
      <c r="H375" s="7"/>
      <c r="I375" s="7"/>
      <c r="J375" s="20"/>
      <c r="K375" s="20"/>
      <c r="L375" s="7"/>
      <c r="M375" s="7"/>
      <c r="N375" s="7"/>
      <c r="O375" s="7"/>
      <c r="P375" s="7"/>
      <c r="Q375" s="7"/>
      <c r="R375" s="7"/>
      <c r="S375" s="7"/>
      <c r="T375" s="7"/>
      <c r="U375" s="7"/>
      <c r="V375" s="7"/>
      <c r="W375" s="7"/>
      <c r="X375" s="7"/>
      <c r="Y375" s="7"/>
      <c r="Z375" s="7"/>
      <c r="AA375" s="7"/>
      <c r="AB375" s="7"/>
      <c r="AC375" s="7"/>
    </row>
    <row r="376" spans="1:29" s="4" customFormat="1">
      <c r="A376" s="7"/>
      <c r="B376" s="7"/>
      <c r="C376" s="7"/>
      <c r="D376" s="7"/>
      <c r="E376" s="7"/>
      <c r="F376" s="7"/>
      <c r="G376" s="7"/>
      <c r="H376" s="7"/>
      <c r="I376" s="7"/>
      <c r="J376" s="20"/>
      <c r="K376" s="20"/>
      <c r="L376" s="7"/>
      <c r="M376" s="7"/>
      <c r="N376" s="7"/>
      <c r="O376" s="7"/>
      <c r="P376" s="7"/>
      <c r="Q376" s="7"/>
      <c r="R376" s="7"/>
      <c r="S376" s="7"/>
      <c r="T376" s="7"/>
      <c r="U376" s="7"/>
      <c r="V376" s="7"/>
      <c r="W376" s="7"/>
      <c r="X376" s="7"/>
      <c r="Y376" s="7"/>
      <c r="Z376" s="7"/>
      <c r="AA376" s="7"/>
      <c r="AB376" s="7"/>
      <c r="AC376" s="7"/>
    </row>
    <row r="377" spans="1:29" s="4" customFormat="1">
      <c r="A377" s="7"/>
      <c r="B377" s="7"/>
      <c r="C377" s="7"/>
      <c r="D377" s="7"/>
      <c r="E377" s="7"/>
      <c r="F377" s="7"/>
      <c r="G377" s="7"/>
      <c r="H377" s="7"/>
      <c r="I377" s="7"/>
      <c r="J377" s="20"/>
      <c r="K377" s="20"/>
      <c r="L377" s="7"/>
      <c r="M377" s="7"/>
      <c r="N377" s="7"/>
      <c r="O377" s="7"/>
      <c r="P377" s="7"/>
      <c r="Q377" s="7"/>
      <c r="R377" s="7"/>
      <c r="S377" s="7"/>
      <c r="T377" s="7"/>
      <c r="U377" s="7"/>
      <c r="V377" s="7"/>
      <c r="W377" s="7"/>
      <c r="X377" s="7"/>
      <c r="Y377" s="7"/>
      <c r="Z377" s="7"/>
      <c r="AA377" s="7"/>
      <c r="AB377" s="7"/>
      <c r="AC377" s="7"/>
    </row>
    <row r="378" spans="1:29" s="4" customFormat="1">
      <c r="A378" s="7"/>
      <c r="B378" s="7"/>
      <c r="C378" s="7"/>
      <c r="D378" s="7"/>
      <c r="E378" s="7"/>
      <c r="F378" s="7"/>
      <c r="G378" s="7"/>
      <c r="H378" s="7"/>
      <c r="I378" s="7"/>
      <c r="J378" s="20"/>
      <c r="K378" s="20"/>
      <c r="L378" s="7"/>
      <c r="M378" s="7"/>
      <c r="N378" s="7"/>
      <c r="O378" s="7"/>
      <c r="P378" s="7"/>
      <c r="Q378" s="7"/>
      <c r="R378" s="7"/>
      <c r="S378" s="7"/>
      <c r="T378" s="7"/>
      <c r="U378" s="7"/>
      <c r="V378" s="7"/>
      <c r="W378" s="7"/>
      <c r="X378" s="7"/>
      <c r="Y378" s="7"/>
      <c r="Z378" s="7"/>
      <c r="AA378" s="7"/>
      <c r="AB378" s="7"/>
      <c r="AC378" s="7"/>
    </row>
    <row r="379" spans="1:29" s="4" customFormat="1">
      <c r="A379" s="7"/>
      <c r="B379" s="7"/>
      <c r="C379" s="7"/>
      <c r="D379" s="7"/>
      <c r="E379" s="7"/>
      <c r="F379" s="7"/>
      <c r="G379" s="7"/>
      <c r="H379" s="7"/>
      <c r="I379" s="7"/>
      <c r="J379" s="20"/>
      <c r="K379" s="20"/>
      <c r="L379" s="7"/>
      <c r="M379" s="7"/>
      <c r="N379" s="7"/>
      <c r="O379" s="7"/>
      <c r="P379" s="7"/>
      <c r="Q379" s="7"/>
      <c r="R379" s="7"/>
      <c r="S379" s="7"/>
      <c r="T379" s="7"/>
      <c r="U379" s="7"/>
      <c r="V379" s="7"/>
      <c r="W379" s="7"/>
      <c r="X379" s="7"/>
      <c r="Y379" s="7"/>
      <c r="Z379" s="7"/>
      <c r="AA379" s="7"/>
      <c r="AB379" s="7"/>
      <c r="AC379" s="7"/>
    </row>
    <row r="380" spans="1:29" s="4" customFormat="1">
      <c r="A380" s="7"/>
      <c r="B380" s="7"/>
      <c r="C380" s="7"/>
      <c r="D380" s="7"/>
      <c r="E380" s="7"/>
      <c r="F380" s="7"/>
      <c r="G380" s="7"/>
      <c r="H380" s="7"/>
      <c r="I380" s="7"/>
      <c r="J380" s="20"/>
      <c r="K380" s="20"/>
      <c r="L380" s="7"/>
      <c r="M380" s="7"/>
      <c r="N380" s="7"/>
      <c r="O380" s="7"/>
      <c r="P380" s="7"/>
      <c r="Q380" s="7"/>
      <c r="R380" s="7"/>
      <c r="S380" s="7"/>
      <c r="T380" s="7"/>
      <c r="U380" s="7"/>
      <c r="V380" s="7"/>
      <c r="W380" s="7"/>
      <c r="X380" s="7"/>
      <c r="Y380" s="7"/>
      <c r="Z380" s="7"/>
      <c r="AA380" s="7"/>
      <c r="AB380" s="7"/>
      <c r="AC380" s="7"/>
    </row>
    <row r="381" spans="1:29" s="4" customFormat="1">
      <c r="A381" s="7"/>
      <c r="B381" s="7"/>
      <c r="C381" s="7"/>
      <c r="D381" s="7"/>
      <c r="E381" s="7"/>
      <c r="F381" s="7"/>
      <c r="G381" s="7"/>
      <c r="H381" s="7"/>
      <c r="I381" s="7"/>
      <c r="J381" s="20"/>
      <c r="K381" s="20"/>
      <c r="L381" s="7"/>
      <c r="M381" s="7"/>
      <c r="N381" s="7"/>
      <c r="O381" s="7"/>
      <c r="P381" s="7"/>
      <c r="Q381" s="7"/>
      <c r="R381" s="7"/>
      <c r="S381" s="7"/>
      <c r="T381" s="7"/>
      <c r="U381" s="7"/>
      <c r="V381" s="7"/>
      <c r="W381" s="7"/>
      <c r="X381" s="7"/>
      <c r="Y381" s="7"/>
      <c r="Z381" s="7"/>
      <c r="AA381" s="7"/>
      <c r="AB381" s="7"/>
      <c r="AC381" s="7"/>
    </row>
    <row r="382" spans="1:29" s="4" customFormat="1">
      <c r="A382" s="7"/>
      <c r="B382" s="7"/>
      <c r="C382" s="7"/>
      <c r="D382" s="7"/>
      <c r="E382" s="7"/>
      <c r="F382" s="7"/>
      <c r="G382" s="7"/>
      <c r="H382" s="7"/>
      <c r="I382" s="7"/>
      <c r="J382" s="20"/>
      <c r="K382" s="20"/>
      <c r="L382" s="7"/>
      <c r="M382" s="7"/>
      <c r="N382" s="7"/>
      <c r="O382" s="7"/>
      <c r="P382" s="7"/>
      <c r="Q382" s="7"/>
      <c r="R382" s="7"/>
      <c r="S382" s="7"/>
      <c r="T382" s="7"/>
      <c r="U382" s="7"/>
      <c r="V382" s="7"/>
      <c r="W382" s="7"/>
      <c r="X382" s="7"/>
      <c r="Y382" s="7"/>
      <c r="Z382" s="7"/>
      <c r="AA382" s="7"/>
      <c r="AB382" s="7"/>
      <c r="AC382" s="7"/>
    </row>
    <row r="383" spans="1:29" s="4" customFormat="1">
      <c r="A383" s="7"/>
      <c r="B383" s="7"/>
      <c r="C383" s="7"/>
      <c r="D383" s="7"/>
      <c r="E383" s="7"/>
      <c r="F383" s="7"/>
      <c r="G383" s="7"/>
      <c r="H383" s="7"/>
      <c r="I383" s="7"/>
      <c r="J383" s="20"/>
      <c r="K383" s="20"/>
      <c r="L383" s="7"/>
      <c r="M383" s="7"/>
      <c r="N383" s="7"/>
      <c r="O383" s="7"/>
      <c r="P383" s="7"/>
      <c r="Q383" s="7"/>
      <c r="R383" s="7"/>
      <c r="S383" s="7"/>
      <c r="T383" s="7"/>
      <c r="U383" s="7"/>
      <c r="V383" s="7"/>
      <c r="W383" s="7"/>
      <c r="X383" s="7"/>
      <c r="Y383" s="7"/>
      <c r="Z383" s="7"/>
      <c r="AA383" s="7"/>
      <c r="AB383" s="7"/>
      <c r="AC383" s="7"/>
    </row>
    <row r="384" spans="1:29" s="4" customFormat="1">
      <c r="A384" s="7"/>
      <c r="B384" s="7"/>
      <c r="C384" s="7"/>
      <c r="D384" s="7"/>
      <c r="E384" s="7"/>
      <c r="F384" s="7"/>
      <c r="G384" s="7"/>
      <c r="H384" s="7"/>
      <c r="I384" s="7"/>
      <c r="J384" s="20"/>
      <c r="K384" s="20"/>
      <c r="L384" s="7"/>
      <c r="M384" s="7"/>
      <c r="N384" s="7"/>
      <c r="O384" s="7"/>
      <c r="P384" s="7"/>
      <c r="Q384" s="7"/>
      <c r="R384" s="7"/>
      <c r="S384" s="7"/>
      <c r="T384" s="7"/>
      <c r="U384" s="7"/>
      <c r="V384" s="7"/>
      <c r="W384" s="7"/>
      <c r="X384" s="7"/>
      <c r="Y384" s="7"/>
      <c r="Z384" s="7"/>
      <c r="AA384" s="7"/>
      <c r="AB384" s="7"/>
      <c r="AC384" s="7"/>
    </row>
    <row r="385" spans="1:29" s="4" customFormat="1">
      <c r="A385" s="7"/>
      <c r="B385" s="7"/>
      <c r="C385" s="7"/>
      <c r="D385" s="7"/>
      <c r="E385" s="7"/>
      <c r="F385" s="7"/>
      <c r="G385" s="7"/>
      <c r="H385" s="7"/>
      <c r="I385" s="7"/>
      <c r="J385" s="20"/>
      <c r="K385" s="20"/>
      <c r="L385" s="7"/>
      <c r="M385" s="7"/>
      <c r="N385" s="7"/>
      <c r="O385" s="7"/>
      <c r="P385" s="7"/>
      <c r="Q385" s="7"/>
      <c r="R385" s="7"/>
      <c r="S385" s="7"/>
      <c r="T385" s="7"/>
      <c r="U385" s="7"/>
      <c r="V385" s="7"/>
      <c r="W385" s="7"/>
      <c r="X385" s="7"/>
      <c r="Y385" s="7"/>
      <c r="Z385" s="7"/>
      <c r="AA385" s="7"/>
      <c r="AB385" s="7"/>
      <c r="AC385" s="7"/>
    </row>
    <row r="386" spans="1:29" s="4" customFormat="1">
      <c r="A386" s="7"/>
      <c r="B386" s="7"/>
      <c r="C386" s="7"/>
      <c r="D386" s="7"/>
      <c r="E386" s="7"/>
      <c r="F386" s="7"/>
      <c r="G386" s="7"/>
      <c r="H386" s="7"/>
      <c r="I386" s="7"/>
      <c r="J386" s="20"/>
      <c r="K386" s="20"/>
      <c r="L386" s="7"/>
      <c r="M386" s="7"/>
      <c r="N386" s="7"/>
      <c r="O386" s="7"/>
      <c r="P386" s="7"/>
      <c r="Q386" s="7"/>
      <c r="R386" s="7"/>
      <c r="S386" s="7"/>
      <c r="T386" s="7"/>
      <c r="U386" s="7"/>
      <c r="V386" s="7"/>
      <c r="W386" s="7"/>
      <c r="X386" s="7"/>
      <c r="Y386" s="7"/>
      <c r="Z386" s="7"/>
      <c r="AA386" s="7"/>
      <c r="AB386" s="7"/>
      <c r="AC386" s="7"/>
    </row>
    <row r="387" spans="1:29" s="4" customFormat="1">
      <c r="A387" s="7"/>
      <c r="B387" s="7"/>
      <c r="C387" s="7"/>
      <c r="D387" s="7"/>
      <c r="E387" s="7"/>
      <c r="F387" s="7"/>
      <c r="G387" s="7"/>
      <c r="H387" s="7"/>
      <c r="I387" s="7"/>
      <c r="J387" s="20"/>
      <c r="K387" s="20"/>
      <c r="L387" s="7"/>
      <c r="M387" s="7"/>
      <c r="N387" s="7"/>
      <c r="O387" s="7"/>
      <c r="P387" s="7"/>
      <c r="Q387" s="7"/>
      <c r="R387" s="7"/>
      <c r="S387" s="7"/>
      <c r="T387" s="7"/>
      <c r="U387" s="7"/>
      <c r="V387" s="7"/>
      <c r="W387" s="7"/>
      <c r="X387" s="7"/>
      <c r="Y387" s="7"/>
      <c r="Z387" s="7"/>
      <c r="AA387" s="7"/>
      <c r="AB387" s="7"/>
      <c r="AC387" s="7"/>
    </row>
    <row r="388" spans="1:29" s="4" customFormat="1">
      <c r="A388" s="7"/>
      <c r="B388" s="7"/>
      <c r="C388" s="7"/>
      <c r="D388" s="7"/>
      <c r="E388" s="7"/>
      <c r="F388" s="7"/>
      <c r="G388" s="7"/>
      <c r="H388" s="7"/>
      <c r="I388" s="7"/>
      <c r="J388" s="20"/>
      <c r="K388" s="20"/>
      <c r="L388" s="7"/>
      <c r="M388" s="7"/>
      <c r="N388" s="7"/>
      <c r="O388" s="7"/>
      <c r="P388" s="7"/>
      <c r="Q388" s="7"/>
      <c r="R388" s="7"/>
      <c r="S388" s="7"/>
      <c r="T388" s="7"/>
      <c r="U388" s="7"/>
      <c r="V388" s="7"/>
      <c r="W388" s="7"/>
      <c r="X388" s="7"/>
      <c r="Y388" s="7"/>
      <c r="Z388" s="7"/>
      <c r="AA388" s="7"/>
      <c r="AB388" s="7"/>
      <c r="AC388" s="7"/>
    </row>
    <row r="389" spans="1:29" s="4" customFormat="1">
      <c r="A389" s="7"/>
      <c r="B389" s="7"/>
      <c r="C389" s="7"/>
      <c r="D389" s="7"/>
      <c r="E389" s="7"/>
      <c r="F389" s="7"/>
      <c r="G389" s="7"/>
      <c r="H389" s="7"/>
      <c r="I389" s="7"/>
      <c r="J389" s="20"/>
      <c r="K389" s="20"/>
      <c r="L389" s="7"/>
      <c r="M389" s="7"/>
      <c r="N389" s="7"/>
      <c r="O389" s="7"/>
      <c r="P389" s="7"/>
      <c r="Q389" s="7"/>
      <c r="R389" s="7"/>
      <c r="S389" s="7"/>
      <c r="T389" s="7"/>
      <c r="U389" s="7"/>
      <c r="V389" s="7"/>
      <c r="W389" s="7"/>
      <c r="X389" s="7"/>
      <c r="Y389" s="7"/>
      <c r="Z389" s="7"/>
      <c r="AA389" s="7"/>
      <c r="AB389" s="7"/>
      <c r="AC389" s="7"/>
    </row>
    <row r="390" spans="1:29" s="4" customFormat="1">
      <c r="A390" s="7"/>
      <c r="B390" s="7"/>
      <c r="C390" s="7"/>
      <c r="D390" s="7"/>
      <c r="E390" s="7"/>
      <c r="F390" s="7"/>
      <c r="G390" s="7"/>
      <c r="H390" s="7"/>
      <c r="I390" s="7"/>
      <c r="J390" s="20"/>
      <c r="K390" s="20"/>
      <c r="L390" s="7"/>
      <c r="M390" s="7"/>
      <c r="N390" s="7"/>
      <c r="O390" s="7"/>
      <c r="P390" s="7"/>
      <c r="Q390" s="7"/>
      <c r="R390" s="7"/>
      <c r="S390" s="7"/>
      <c r="T390" s="7"/>
      <c r="U390" s="7"/>
      <c r="V390" s="7"/>
      <c r="W390" s="7"/>
      <c r="X390" s="7"/>
      <c r="Y390" s="7"/>
      <c r="Z390" s="7"/>
      <c r="AA390" s="7"/>
      <c r="AB390" s="7"/>
      <c r="AC390" s="7"/>
    </row>
    <row r="391" spans="1:29" s="4" customFormat="1">
      <c r="A391" s="7"/>
      <c r="B391" s="7"/>
      <c r="C391" s="7"/>
      <c r="D391" s="7"/>
      <c r="E391" s="7"/>
      <c r="F391" s="7"/>
      <c r="G391" s="7"/>
      <c r="H391" s="7"/>
      <c r="I391" s="7"/>
      <c r="J391" s="20"/>
      <c r="K391" s="20"/>
      <c r="L391" s="7"/>
      <c r="M391" s="7"/>
      <c r="N391" s="7"/>
      <c r="O391" s="7"/>
      <c r="P391" s="7"/>
      <c r="Q391" s="7"/>
      <c r="R391" s="7"/>
      <c r="S391" s="7"/>
      <c r="T391" s="7"/>
      <c r="U391" s="7"/>
      <c r="V391" s="7"/>
      <c r="W391" s="7"/>
      <c r="X391" s="7"/>
      <c r="Y391" s="7"/>
      <c r="Z391" s="7"/>
      <c r="AA391" s="7"/>
      <c r="AB391" s="7"/>
      <c r="AC391" s="7"/>
    </row>
    <row r="392" spans="1:29" s="4" customFormat="1">
      <c r="A392" s="7"/>
      <c r="B392" s="7"/>
      <c r="C392" s="7"/>
      <c r="D392" s="7"/>
      <c r="E392" s="7"/>
      <c r="F392" s="7"/>
      <c r="G392" s="7"/>
      <c r="H392" s="7"/>
      <c r="I392" s="7"/>
      <c r="J392" s="20"/>
      <c r="K392" s="20"/>
      <c r="L392" s="7"/>
      <c r="M392" s="7"/>
      <c r="N392" s="7"/>
      <c r="O392" s="7"/>
      <c r="P392" s="7"/>
      <c r="Q392" s="7"/>
      <c r="R392" s="7"/>
      <c r="S392" s="7"/>
      <c r="T392" s="7"/>
      <c r="U392" s="7"/>
      <c r="V392" s="7"/>
      <c r="W392" s="7"/>
      <c r="X392" s="7"/>
      <c r="Y392" s="7"/>
      <c r="Z392" s="7"/>
      <c r="AA392" s="7"/>
      <c r="AB392" s="7"/>
      <c r="AC392" s="7"/>
    </row>
    <row r="393" spans="1:29" s="4" customFormat="1">
      <c r="A393" s="7"/>
      <c r="B393" s="7"/>
      <c r="C393" s="7"/>
      <c r="D393" s="7"/>
      <c r="E393" s="7"/>
      <c r="F393" s="7"/>
      <c r="G393" s="7"/>
      <c r="H393" s="7"/>
      <c r="I393" s="7"/>
      <c r="J393" s="20"/>
      <c r="K393" s="20"/>
      <c r="L393" s="7"/>
      <c r="M393" s="7"/>
      <c r="N393" s="7"/>
      <c r="O393" s="7"/>
      <c r="P393" s="7"/>
      <c r="Q393" s="7"/>
      <c r="R393" s="7"/>
      <c r="S393" s="7"/>
      <c r="T393" s="7"/>
      <c r="U393" s="7"/>
      <c r="V393" s="7"/>
      <c r="W393" s="7"/>
      <c r="X393" s="7"/>
      <c r="Y393" s="7"/>
      <c r="Z393" s="7"/>
      <c r="AA393" s="7"/>
      <c r="AB393" s="7"/>
      <c r="AC393" s="7"/>
    </row>
    <row r="394" spans="1:29" s="4" customFormat="1">
      <c r="A394" s="7"/>
      <c r="B394" s="7"/>
      <c r="C394" s="7"/>
      <c r="D394" s="7"/>
      <c r="E394" s="7"/>
      <c r="F394" s="7"/>
      <c r="G394" s="7"/>
      <c r="H394" s="7"/>
      <c r="I394" s="7"/>
      <c r="J394" s="20"/>
      <c r="K394" s="20"/>
      <c r="L394" s="7"/>
      <c r="M394" s="7"/>
      <c r="N394" s="7"/>
      <c r="O394" s="7"/>
      <c r="P394" s="7"/>
      <c r="Q394" s="7"/>
      <c r="R394" s="7"/>
      <c r="S394" s="7"/>
      <c r="T394" s="7"/>
      <c r="U394" s="7"/>
      <c r="V394" s="7"/>
      <c r="W394" s="7"/>
      <c r="X394" s="7"/>
      <c r="Y394" s="7"/>
      <c r="Z394" s="7"/>
      <c r="AA394" s="7"/>
      <c r="AB394" s="7"/>
      <c r="AC394" s="7"/>
    </row>
    <row r="395" spans="1:29" s="4" customFormat="1">
      <c r="A395" s="7"/>
      <c r="B395" s="7"/>
      <c r="C395" s="7"/>
      <c r="D395" s="7"/>
      <c r="E395" s="7"/>
      <c r="F395" s="7"/>
      <c r="G395" s="7"/>
      <c r="H395" s="7"/>
      <c r="I395" s="7"/>
      <c r="J395" s="20"/>
      <c r="K395" s="20"/>
      <c r="L395" s="7"/>
      <c r="M395" s="7"/>
      <c r="N395" s="7"/>
      <c r="O395" s="7"/>
      <c r="P395" s="7"/>
      <c r="Q395" s="7"/>
      <c r="R395" s="7"/>
      <c r="S395" s="7"/>
      <c r="T395" s="7"/>
      <c r="U395" s="7"/>
      <c r="V395" s="7"/>
      <c r="W395" s="7"/>
      <c r="X395" s="7"/>
      <c r="Y395" s="7"/>
      <c r="Z395" s="7"/>
      <c r="AA395" s="7"/>
      <c r="AB395" s="7"/>
      <c r="AC395" s="7"/>
    </row>
    <row r="396" spans="1:29" s="4" customFormat="1">
      <c r="A396" s="7"/>
      <c r="B396" s="7"/>
      <c r="C396" s="7"/>
      <c r="D396" s="7"/>
      <c r="E396" s="7"/>
      <c r="F396" s="7"/>
      <c r="G396" s="7"/>
      <c r="H396" s="7"/>
      <c r="I396" s="7"/>
      <c r="J396" s="20"/>
      <c r="K396" s="20"/>
      <c r="L396" s="7"/>
      <c r="M396" s="7"/>
      <c r="N396" s="7"/>
      <c r="O396" s="7"/>
      <c r="P396" s="7"/>
      <c r="Q396" s="7"/>
      <c r="R396" s="7"/>
      <c r="S396" s="7"/>
      <c r="T396" s="7"/>
      <c r="U396" s="7"/>
      <c r="V396" s="7"/>
      <c r="W396" s="7"/>
      <c r="X396" s="7"/>
      <c r="Y396" s="7"/>
      <c r="Z396" s="7"/>
      <c r="AA396" s="7"/>
      <c r="AB396" s="7"/>
      <c r="AC396" s="7"/>
    </row>
    <row r="397" spans="1:29" s="4" customFormat="1">
      <c r="A397" s="7"/>
      <c r="B397" s="7"/>
      <c r="C397" s="7"/>
      <c r="D397" s="7"/>
      <c r="E397" s="7"/>
      <c r="F397" s="7"/>
      <c r="G397" s="7"/>
      <c r="H397" s="7"/>
      <c r="I397" s="7"/>
      <c r="J397" s="20"/>
      <c r="K397" s="20"/>
      <c r="L397" s="7"/>
      <c r="M397" s="7"/>
      <c r="N397" s="7"/>
      <c r="O397" s="7"/>
      <c r="P397" s="7"/>
      <c r="Q397" s="7"/>
      <c r="R397" s="7"/>
      <c r="S397" s="7"/>
      <c r="T397" s="7"/>
      <c r="U397" s="7"/>
      <c r="V397" s="7"/>
      <c r="W397" s="7"/>
      <c r="X397" s="7"/>
      <c r="Y397" s="7"/>
      <c r="Z397" s="7"/>
      <c r="AA397" s="7"/>
      <c r="AB397" s="7"/>
      <c r="AC397" s="7"/>
    </row>
    <row r="398" spans="1:29" s="4" customFormat="1">
      <c r="A398" s="7"/>
      <c r="B398" s="7"/>
      <c r="C398" s="7"/>
      <c r="D398" s="7"/>
      <c r="E398" s="7"/>
      <c r="F398" s="7"/>
      <c r="G398" s="7"/>
      <c r="H398" s="7"/>
      <c r="I398" s="7"/>
      <c r="J398" s="20"/>
      <c r="K398" s="20"/>
      <c r="L398" s="7"/>
      <c r="M398" s="7"/>
      <c r="N398" s="7"/>
      <c r="O398" s="7"/>
      <c r="P398" s="7"/>
      <c r="Q398" s="7"/>
      <c r="R398" s="7"/>
      <c r="S398" s="7"/>
      <c r="T398" s="7"/>
      <c r="U398" s="7"/>
      <c r="V398" s="7"/>
      <c r="W398" s="7"/>
      <c r="X398" s="7"/>
      <c r="Y398" s="7"/>
      <c r="Z398" s="7"/>
      <c r="AA398" s="7"/>
      <c r="AB398" s="7"/>
      <c r="AC398" s="7"/>
    </row>
    <row r="399" spans="1:29" s="4" customFormat="1">
      <c r="A399" s="7"/>
      <c r="B399" s="7"/>
      <c r="C399" s="7"/>
      <c r="D399" s="7"/>
      <c r="E399" s="7"/>
      <c r="F399" s="7"/>
      <c r="G399" s="7"/>
      <c r="H399" s="7"/>
      <c r="I399" s="7"/>
      <c r="J399" s="20"/>
      <c r="K399" s="20"/>
      <c r="L399" s="7"/>
      <c r="M399" s="7"/>
      <c r="N399" s="7"/>
      <c r="O399" s="7"/>
      <c r="P399" s="7"/>
      <c r="Q399" s="7"/>
      <c r="R399" s="7"/>
      <c r="S399" s="7"/>
      <c r="T399" s="7"/>
      <c r="U399" s="7"/>
      <c r="V399" s="7"/>
      <c r="W399" s="7"/>
      <c r="X399" s="7"/>
      <c r="Y399" s="7"/>
      <c r="Z399" s="7"/>
      <c r="AA399" s="7"/>
      <c r="AB399" s="7"/>
      <c r="AC399" s="7"/>
    </row>
    <row r="400" spans="1:29" s="4" customFormat="1">
      <c r="A400" s="7"/>
      <c r="B400" s="7"/>
      <c r="C400" s="7"/>
      <c r="D400" s="7"/>
      <c r="E400" s="7"/>
      <c r="F400" s="7"/>
      <c r="G400" s="7"/>
      <c r="H400" s="7"/>
      <c r="I400" s="7"/>
      <c r="J400" s="20"/>
      <c r="K400" s="20"/>
      <c r="L400" s="7"/>
      <c r="M400" s="7"/>
      <c r="N400" s="7"/>
      <c r="O400" s="7"/>
      <c r="P400" s="7"/>
      <c r="Q400" s="7"/>
      <c r="R400" s="7"/>
      <c r="S400" s="7"/>
      <c r="T400" s="7"/>
      <c r="U400" s="7"/>
      <c r="V400" s="7"/>
      <c r="W400" s="7"/>
      <c r="X400" s="7"/>
      <c r="Y400" s="7"/>
      <c r="Z400" s="7"/>
      <c r="AA400" s="7"/>
      <c r="AB400" s="7"/>
      <c r="AC400" s="7"/>
    </row>
    <row r="401" spans="1:29" s="4" customFormat="1">
      <c r="A401" s="7"/>
      <c r="B401" s="7"/>
      <c r="C401" s="7"/>
      <c r="D401" s="7"/>
      <c r="E401" s="7"/>
      <c r="F401" s="7"/>
      <c r="G401" s="7"/>
      <c r="H401" s="7"/>
      <c r="I401" s="7"/>
      <c r="J401" s="20"/>
      <c r="K401" s="20"/>
      <c r="L401" s="7"/>
      <c r="M401" s="7"/>
      <c r="N401" s="7"/>
      <c r="O401" s="7"/>
      <c r="P401" s="7"/>
      <c r="Q401" s="7"/>
      <c r="R401" s="7"/>
      <c r="S401" s="7"/>
      <c r="T401" s="7"/>
      <c r="U401" s="7"/>
      <c r="V401" s="7"/>
      <c r="W401" s="7"/>
      <c r="X401" s="7"/>
      <c r="Y401" s="7"/>
      <c r="Z401" s="7"/>
      <c r="AA401" s="7"/>
      <c r="AB401" s="7"/>
      <c r="AC401" s="7"/>
    </row>
    <row r="402" spans="1:29" s="4" customFormat="1">
      <c r="A402" s="7"/>
      <c r="B402" s="7"/>
      <c r="C402" s="7"/>
      <c r="D402" s="7"/>
      <c r="E402" s="7"/>
      <c r="F402" s="7"/>
      <c r="G402" s="7"/>
      <c r="H402" s="7"/>
      <c r="I402" s="7"/>
      <c r="J402" s="20"/>
      <c r="K402" s="20"/>
      <c r="L402" s="7"/>
      <c r="M402" s="7"/>
      <c r="N402" s="7"/>
      <c r="O402" s="7"/>
      <c r="P402" s="7"/>
      <c r="Q402" s="7"/>
      <c r="R402" s="7"/>
      <c r="S402" s="7"/>
      <c r="T402" s="7"/>
      <c r="U402" s="7"/>
      <c r="V402" s="7"/>
      <c r="W402" s="7"/>
      <c r="X402" s="7"/>
      <c r="Y402" s="7"/>
      <c r="Z402" s="7"/>
      <c r="AA402" s="7"/>
      <c r="AB402" s="7"/>
      <c r="AC402" s="7"/>
    </row>
    <row r="403" spans="1:29" s="4" customFormat="1">
      <c r="A403" s="7"/>
      <c r="B403" s="7"/>
      <c r="C403" s="7"/>
      <c r="D403" s="7"/>
      <c r="E403" s="7"/>
      <c r="F403" s="7"/>
      <c r="G403" s="7"/>
      <c r="H403" s="7"/>
      <c r="I403" s="7"/>
      <c r="J403" s="20"/>
      <c r="K403" s="20"/>
      <c r="L403" s="7"/>
      <c r="M403" s="7"/>
      <c r="N403" s="7"/>
      <c r="O403" s="7"/>
      <c r="P403" s="7"/>
      <c r="Q403" s="7"/>
      <c r="R403" s="7"/>
      <c r="S403" s="7"/>
      <c r="T403" s="7"/>
      <c r="U403" s="7"/>
      <c r="V403" s="7"/>
      <c r="W403" s="7"/>
      <c r="X403" s="7"/>
      <c r="Y403" s="7"/>
      <c r="Z403" s="7"/>
      <c r="AA403" s="7"/>
      <c r="AB403" s="7"/>
      <c r="AC403" s="7"/>
    </row>
    <row r="404" spans="1:29" s="4" customFormat="1">
      <c r="A404" s="7"/>
      <c r="B404" s="7"/>
      <c r="C404" s="7"/>
      <c r="D404" s="7"/>
      <c r="E404" s="7"/>
      <c r="F404" s="7"/>
      <c r="G404" s="7"/>
      <c r="H404" s="7"/>
      <c r="I404" s="7"/>
      <c r="J404" s="20"/>
      <c r="K404" s="20"/>
      <c r="L404" s="7"/>
      <c r="M404" s="7"/>
      <c r="N404" s="7"/>
      <c r="O404" s="7"/>
      <c r="P404" s="7"/>
      <c r="Q404" s="7"/>
      <c r="R404" s="7"/>
      <c r="S404" s="7"/>
      <c r="T404" s="7"/>
      <c r="U404" s="7"/>
      <c r="V404" s="7"/>
      <c r="W404" s="7"/>
      <c r="X404" s="7"/>
      <c r="Y404" s="7"/>
      <c r="Z404" s="7"/>
      <c r="AA404" s="7"/>
      <c r="AB404" s="7"/>
      <c r="AC404" s="7"/>
    </row>
    <row r="405" spans="1:29" s="4" customFormat="1">
      <c r="A405" s="7"/>
      <c r="B405" s="7"/>
      <c r="C405" s="7"/>
      <c r="D405" s="7"/>
      <c r="E405" s="7"/>
      <c r="F405" s="7"/>
      <c r="G405" s="7"/>
      <c r="H405" s="7"/>
      <c r="I405" s="7"/>
      <c r="J405" s="20"/>
      <c r="K405" s="20"/>
      <c r="L405" s="7"/>
      <c r="M405" s="7"/>
      <c r="N405" s="7"/>
      <c r="O405" s="7"/>
      <c r="P405" s="7"/>
      <c r="Q405" s="7"/>
      <c r="R405" s="7"/>
      <c r="S405" s="7"/>
      <c r="T405" s="7"/>
      <c r="U405" s="7"/>
      <c r="V405" s="7"/>
      <c r="W405" s="7"/>
      <c r="X405" s="7"/>
      <c r="Y405" s="7"/>
      <c r="Z405" s="7"/>
      <c r="AA405" s="7"/>
      <c r="AB405" s="7"/>
      <c r="AC405" s="7"/>
    </row>
    <row r="406" spans="1:29" s="4" customFormat="1">
      <c r="A406" s="7"/>
      <c r="B406" s="7"/>
      <c r="C406" s="7"/>
      <c r="D406" s="7"/>
      <c r="E406" s="7"/>
      <c r="F406" s="7"/>
      <c r="G406" s="7"/>
      <c r="H406" s="7"/>
      <c r="I406" s="7"/>
      <c r="J406" s="20"/>
      <c r="K406" s="20"/>
      <c r="L406" s="7"/>
      <c r="M406" s="7"/>
      <c r="N406" s="7"/>
      <c r="O406" s="7"/>
      <c r="P406" s="7"/>
      <c r="Q406" s="7"/>
      <c r="R406" s="7"/>
      <c r="S406" s="7"/>
      <c r="T406" s="7"/>
      <c r="U406" s="7"/>
      <c r="V406" s="7"/>
      <c r="W406" s="7"/>
      <c r="X406" s="7"/>
      <c r="Y406" s="7"/>
      <c r="Z406" s="7"/>
      <c r="AA406" s="7"/>
      <c r="AB406" s="7"/>
      <c r="AC406" s="7"/>
    </row>
    <row r="407" spans="1:29" s="4" customFormat="1">
      <c r="A407" s="7"/>
      <c r="B407" s="7"/>
      <c r="C407" s="7"/>
      <c r="D407" s="7"/>
      <c r="E407" s="7"/>
      <c r="F407" s="7"/>
      <c r="G407" s="7"/>
      <c r="H407" s="7"/>
      <c r="I407" s="7"/>
      <c r="J407" s="20"/>
      <c r="K407" s="20"/>
      <c r="L407" s="7"/>
      <c r="M407" s="7"/>
      <c r="N407" s="7"/>
      <c r="O407" s="7"/>
      <c r="P407" s="7"/>
      <c r="Q407" s="7"/>
      <c r="R407" s="7"/>
      <c r="S407" s="7"/>
      <c r="T407" s="7"/>
      <c r="U407" s="7"/>
      <c r="V407" s="7"/>
      <c r="W407" s="7"/>
      <c r="X407" s="7"/>
      <c r="Y407" s="7"/>
      <c r="Z407" s="7"/>
      <c r="AA407" s="7"/>
      <c r="AB407" s="7"/>
      <c r="AC407" s="7"/>
    </row>
    <row r="408" spans="1:29" s="4" customFormat="1">
      <c r="A408" s="7"/>
      <c r="B408" s="7"/>
      <c r="C408" s="7"/>
      <c r="D408" s="7"/>
      <c r="E408" s="7"/>
      <c r="F408" s="7"/>
      <c r="G408" s="7"/>
      <c r="H408" s="7"/>
      <c r="I408" s="7"/>
      <c r="J408" s="20"/>
      <c r="K408" s="20"/>
      <c r="L408" s="7"/>
      <c r="M408" s="7"/>
      <c r="N408" s="7"/>
      <c r="O408" s="7"/>
      <c r="P408" s="7"/>
      <c r="Q408" s="7"/>
      <c r="R408" s="7"/>
      <c r="S408" s="7"/>
      <c r="T408" s="7"/>
      <c r="U408" s="7"/>
      <c r="V408" s="7"/>
      <c r="W408" s="7"/>
      <c r="X408" s="7"/>
      <c r="Y408" s="7"/>
      <c r="Z408" s="7"/>
      <c r="AA408" s="7"/>
      <c r="AB408" s="7"/>
      <c r="AC408" s="7"/>
    </row>
    <row r="409" spans="1:29" s="4" customFormat="1">
      <c r="A409" s="7"/>
      <c r="B409" s="7"/>
      <c r="C409" s="7"/>
      <c r="D409" s="7"/>
      <c r="E409" s="7"/>
      <c r="F409" s="7"/>
      <c r="G409" s="7"/>
      <c r="H409" s="7"/>
      <c r="I409" s="7"/>
      <c r="J409" s="20"/>
      <c r="K409" s="20"/>
      <c r="L409" s="7"/>
      <c r="M409" s="7"/>
      <c r="N409" s="7"/>
      <c r="O409" s="7"/>
      <c r="P409" s="7"/>
      <c r="Q409" s="7"/>
      <c r="R409" s="7"/>
      <c r="S409" s="7"/>
      <c r="T409" s="7"/>
      <c r="U409" s="7"/>
      <c r="V409" s="7"/>
      <c r="W409" s="7"/>
      <c r="X409" s="7"/>
      <c r="Y409" s="7"/>
      <c r="Z409" s="7"/>
      <c r="AA409" s="7"/>
      <c r="AB409" s="7"/>
      <c r="AC409" s="7"/>
    </row>
    <row r="410" spans="1:29" s="4" customFormat="1">
      <c r="A410" s="7"/>
      <c r="B410" s="7"/>
      <c r="C410" s="7"/>
      <c r="D410" s="7"/>
      <c r="E410" s="7"/>
      <c r="F410" s="7"/>
      <c r="G410" s="7"/>
      <c r="H410" s="7"/>
      <c r="I410" s="7"/>
      <c r="J410" s="20"/>
      <c r="K410" s="20"/>
      <c r="L410" s="7"/>
      <c r="M410" s="7"/>
      <c r="N410" s="7"/>
      <c r="O410" s="7"/>
      <c r="P410" s="7"/>
      <c r="Q410" s="7"/>
      <c r="R410" s="7"/>
      <c r="S410" s="7"/>
      <c r="T410" s="7"/>
      <c r="U410" s="7"/>
      <c r="V410" s="7"/>
      <c r="W410" s="7"/>
      <c r="X410" s="7"/>
      <c r="Y410" s="7"/>
      <c r="Z410" s="7"/>
      <c r="AA410" s="7"/>
      <c r="AB410" s="7"/>
      <c r="AC410" s="7"/>
    </row>
    <row r="411" spans="1:29" s="4" customFormat="1">
      <c r="A411" s="7"/>
      <c r="B411" s="7"/>
      <c r="C411" s="7"/>
      <c r="D411" s="7"/>
      <c r="E411" s="7"/>
      <c r="F411" s="7"/>
      <c r="G411" s="7"/>
      <c r="H411" s="7"/>
      <c r="I411" s="7"/>
      <c r="J411" s="20"/>
      <c r="K411" s="20"/>
      <c r="L411" s="7"/>
      <c r="M411" s="7"/>
      <c r="N411" s="7"/>
      <c r="O411" s="7"/>
      <c r="P411" s="7"/>
      <c r="Q411" s="7"/>
      <c r="R411" s="7"/>
      <c r="S411" s="7"/>
      <c r="T411" s="7"/>
      <c r="U411" s="7"/>
      <c r="V411" s="7"/>
      <c r="W411" s="7"/>
      <c r="X411" s="7"/>
      <c r="Y411" s="7"/>
      <c r="Z411" s="7"/>
      <c r="AA411" s="7"/>
      <c r="AB411" s="7"/>
      <c r="AC411" s="7"/>
    </row>
    <row r="412" spans="1:29" s="4" customFormat="1">
      <c r="A412" s="7"/>
      <c r="B412" s="7"/>
      <c r="C412" s="7"/>
      <c r="D412" s="7"/>
      <c r="E412" s="7"/>
      <c r="F412" s="7"/>
      <c r="G412" s="7"/>
      <c r="H412" s="7"/>
      <c r="I412" s="7"/>
      <c r="J412" s="20"/>
      <c r="K412" s="20"/>
      <c r="L412" s="7"/>
      <c r="M412" s="7"/>
      <c r="N412" s="7"/>
      <c r="O412" s="7"/>
      <c r="P412" s="7"/>
      <c r="Q412" s="7"/>
      <c r="R412" s="7"/>
      <c r="S412" s="7"/>
      <c r="T412" s="7"/>
      <c r="U412" s="7"/>
      <c r="V412" s="7"/>
      <c r="W412" s="7"/>
      <c r="X412" s="7"/>
      <c r="Y412" s="7"/>
      <c r="Z412" s="7"/>
      <c r="AA412" s="7"/>
      <c r="AB412" s="7"/>
      <c r="AC412" s="7"/>
    </row>
    <row r="413" spans="1:29" s="4" customFormat="1">
      <c r="A413" s="7"/>
      <c r="B413" s="7"/>
      <c r="C413" s="7"/>
      <c r="D413" s="7"/>
      <c r="E413" s="7"/>
      <c r="F413" s="7"/>
      <c r="G413" s="7"/>
      <c r="H413" s="7"/>
      <c r="I413" s="7"/>
      <c r="J413" s="20"/>
      <c r="K413" s="20"/>
      <c r="L413" s="7"/>
      <c r="M413" s="7"/>
      <c r="N413" s="7"/>
      <c r="O413" s="7"/>
      <c r="P413" s="7"/>
      <c r="Q413" s="7"/>
      <c r="R413" s="7"/>
      <c r="S413" s="7"/>
      <c r="T413" s="7"/>
      <c r="U413" s="7"/>
      <c r="V413" s="7"/>
      <c r="W413" s="7"/>
      <c r="X413" s="7"/>
      <c r="Y413" s="7"/>
      <c r="Z413" s="7"/>
      <c r="AA413" s="7"/>
      <c r="AB413" s="7"/>
      <c r="AC413" s="7"/>
    </row>
    <row r="414" spans="1:29" s="4" customFormat="1">
      <c r="A414" s="7"/>
      <c r="B414" s="7"/>
      <c r="C414" s="7"/>
      <c r="D414" s="7"/>
      <c r="E414" s="7"/>
      <c r="F414" s="7"/>
      <c r="G414" s="7"/>
      <c r="H414" s="7"/>
      <c r="I414" s="7"/>
      <c r="J414" s="20"/>
      <c r="K414" s="20"/>
      <c r="L414" s="7"/>
      <c r="M414" s="7"/>
      <c r="N414" s="7"/>
      <c r="O414" s="7"/>
      <c r="P414" s="7"/>
      <c r="Q414" s="7"/>
      <c r="R414" s="7"/>
      <c r="S414" s="7"/>
      <c r="T414" s="7"/>
      <c r="U414" s="7"/>
      <c r="V414" s="7"/>
      <c r="W414" s="7"/>
      <c r="X414" s="7"/>
      <c r="Y414" s="7"/>
      <c r="Z414" s="7"/>
      <c r="AA414" s="7"/>
      <c r="AB414" s="7"/>
      <c r="AC414" s="7"/>
    </row>
    <row r="415" spans="1:29" s="4" customFormat="1">
      <c r="A415" s="7"/>
      <c r="B415" s="7"/>
      <c r="C415" s="7"/>
      <c r="D415" s="7"/>
      <c r="E415" s="7"/>
      <c r="F415" s="7"/>
      <c r="G415" s="7"/>
      <c r="H415" s="7"/>
      <c r="I415" s="7"/>
      <c r="J415" s="20"/>
      <c r="K415" s="20"/>
      <c r="L415" s="7"/>
      <c r="M415" s="7"/>
      <c r="N415" s="7"/>
      <c r="O415" s="7"/>
      <c r="P415" s="7"/>
      <c r="Q415" s="7"/>
      <c r="R415" s="7"/>
      <c r="S415" s="7"/>
      <c r="T415" s="7"/>
      <c r="U415" s="7"/>
      <c r="V415" s="7"/>
      <c r="W415" s="7"/>
      <c r="X415" s="7"/>
      <c r="Y415" s="7"/>
      <c r="Z415" s="7"/>
      <c r="AA415" s="7"/>
      <c r="AB415" s="7"/>
      <c r="AC415" s="7"/>
    </row>
    <row r="416" spans="1:29" s="4" customFormat="1">
      <c r="A416" s="7"/>
      <c r="B416" s="7"/>
      <c r="C416" s="7"/>
      <c r="D416" s="7"/>
      <c r="E416" s="7"/>
      <c r="F416" s="7"/>
      <c r="G416" s="7"/>
      <c r="H416" s="7"/>
      <c r="I416" s="7"/>
      <c r="J416" s="20"/>
      <c r="K416" s="20"/>
      <c r="L416" s="7"/>
      <c r="M416" s="7"/>
      <c r="N416" s="7"/>
      <c r="O416" s="7"/>
      <c r="P416" s="7"/>
      <c r="Q416" s="7"/>
      <c r="R416" s="7"/>
      <c r="S416" s="7"/>
      <c r="T416" s="7"/>
      <c r="U416" s="7"/>
      <c r="V416" s="7"/>
      <c r="W416" s="7"/>
      <c r="X416" s="7"/>
      <c r="Y416" s="7"/>
      <c r="Z416" s="7"/>
      <c r="AA416" s="7"/>
      <c r="AB416" s="7"/>
      <c r="AC416" s="7"/>
    </row>
    <row r="417" spans="1:29" s="4" customFormat="1">
      <c r="A417" s="7"/>
      <c r="B417" s="7"/>
      <c r="C417" s="7"/>
      <c r="D417" s="7"/>
      <c r="E417" s="7"/>
      <c r="F417" s="7"/>
      <c r="G417" s="7"/>
      <c r="H417" s="7"/>
      <c r="I417" s="7"/>
      <c r="J417" s="20"/>
      <c r="K417" s="20"/>
      <c r="L417" s="7"/>
      <c r="M417" s="7"/>
      <c r="N417" s="7"/>
      <c r="O417" s="7"/>
      <c r="P417" s="7"/>
      <c r="Q417" s="7"/>
      <c r="R417" s="7"/>
      <c r="S417" s="7"/>
      <c r="T417" s="7"/>
      <c r="U417" s="7"/>
      <c r="V417" s="7"/>
      <c r="W417" s="7"/>
      <c r="X417" s="7"/>
      <c r="Y417" s="7"/>
      <c r="Z417" s="7"/>
      <c r="AA417" s="7"/>
      <c r="AB417" s="7"/>
      <c r="AC417" s="7"/>
    </row>
    <row r="418" spans="1:29" s="4" customFormat="1">
      <c r="A418" s="7"/>
      <c r="B418" s="7"/>
      <c r="C418" s="7"/>
      <c r="D418" s="7"/>
      <c r="E418" s="7"/>
      <c r="F418" s="7"/>
      <c r="G418" s="7"/>
      <c r="H418" s="7"/>
      <c r="I418" s="7"/>
      <c r="J418" s="20"/>
      <c r="K418" s="20"/>
      <c r="L418" s="7"/>
      <c r="M418" s="7"/>
      <c r="N418" s="7"/>
      <c r="O418" s="7"/>
      <c r="P418" s="7"/>
      <c r="Q418" s="7"/>
      <c r="R418" s="7"/>
      <c r="S418" s="7"/>
      <c r="T418" s="7"/>
      <c r="U418" s="7"/>
      <c r="V418" s="7"/>
      <c r="W418" s="7"/>
      <c r="X418" s="7"/>
      <c r="Y418" s="7"/>
      <c r="Z418" s="7"/>
      <c r="AA418" s="7"/>
      <c r="AB418" s="7"/>
      <c r="AC418" s="7"/>
    </row>
    <row r="419" spans="1:29" s="4" customFormat="1">
      <c r="A419" s="7"/>
      <c r="B419" s="7"/>
      <c r="C419" s="7"/>
      <c r="D419" s="7"/>
      <c r="E419" s="7"/>
      <c r="F419" s="7"/>
      <c r="G419" s="7"/>
      <c r="H419" s="7"/>
      <c r="I419" s="7"/>
      <c r="J419" s="20"/>
      <c r="K419" s="20"/>
      <c r="L419" s="7"/>
      <c r="M419" s="7"/>
      <c r="N419" s="7"/>
      <c r="O419" s="7"/>
      <c r="P419" s="7"/>
      <c r="Q419" s="7"/>
      <c r="R419" s="7"/>
      <c r="S419" s="7"/>
      <c r="T419" s="7"/>
      <c r="U419" s="7"/>
      <c r="V419" s="7"/>
      <c r="W419" s="7"/>
      <c r="X419" s="7"/>
      <c r="Y419" s="7"/>
      <c r="Z419" s="7"/>
      <c r="AA419" s="7"/>
      <c r="AB419" s="7"/>
      <c r="AC419" s="7"/>
    </row>
    <row r="420" spans="1:29" s="4" customFormat="1">
      <c r="A420" s="7"/>
      <c r="B420" s="7"/>
      <c r="C420" s="7"/>
      <c r="D420" s="7"/>
      <c r="E420" s="7"/>
      <c r="F420" s="7"/>
      <c r="G420" s="7"/>
      <c r="H420" s="7"/>
      <c r="I420" s="7"/>
      <c r="J420" s="20"/>
      <c r="K420" s="20"/>
      <c r="L420" s="7"/>
      <c r="M420" s="7"/>
      <c r="N420" s="7"/>
      <c r="O420" s="7"/>
      <c r="P420" s="7"/>
      <c r="Q420" s="7"/>
      <c r="R420" s="7"/>
      <c r="S420" s="7"/>
      <c r="T420" s="7"/>
      <c r="U420" s="7"/>
      <c r="V420" s="7"/>
      <c r="W420" s="7"/>
      <c r="X420" s="7"/>
      <c r="Y420" s="7"/>
      <c r="Z420" s="7"/>
      <c r="AA420" s="7"/>
      <c r="AB420" s="7"/>
      <c r="AC420" s="7"/>
    </row>
    <row r="421" spans="1:29" s="4" customFormat="1">
      <c r="A421" s="7"/>
      <c r="B421" s="7"/>
      <c r="C421" s="7"/>
      <c r="D421" s="7"/>
      <c r="E421" s="7"/>
      <c r="F421" s="7"/>
      <c r="G421" s="7"/>
      <c r="H421" s="7"/>
      <c r="I421" s="7"/>
      <c r="J421" s="20"/>
      <c r="K421" s="20"/>
      <c r="L421" s="7"/>
      <c r="M421" s="7"/>
      <c r="N421" s="7"/>
      <c r="O421" s="7"/>
      <c r="P421" s="7"/>
      <c r="Q421" s="7"/>
      <c r="R421" s="7"/>
      <c r="S421" s="7"/>
      <c r="T421" s="7"/>
      <c r="U421" s="7"/>
      <c r="V421" s="7"/>
      <c r="W421" s="7"/>
      <c r="X421" s="7"/>
      <c r="Y421" s="7"/>
      <c r="Z421" s="7"/>
      <c r="AA421" s="7"/>
      <c r="AB421" s="7"/>
      <c r="AC421" s="7"/>
    </row>
    <row r="422" spans="1:29" s="4" customFormat="1">
      <c r="A422" s="7"/>
      <c r="B422" s="7"/>
      <c r="C422" s="7"/>
      <c r="D422" s="7"/>
      <c r="E422" s="7"/>
      <c r="F422" s="7"/>
      <c r="G422" s="7"/>
      <c r="H422" s="7"/>
      <c r="I422" s="7"/>
      <c r="J422" s="20"/>
      <c r="K422" s="20"/>
      <c r="L422" s="7"/>
      <c r="M422" s="7"/>
      <c r="N422" s="7"/>
      <c r="O422" s="7"/>
      <c r="P422" s="7"/>
      <c r="Q422" s="7"/>
      <c r="R422" s="7"/>
      <c r="S422" s="7"/>
      <c r="T422" s="7"/>
      <c r="U422" s="7"/>
      <c r="V422" s="7"/>
      <c r="W422" s="7"/>
      <c r="X422" s="7"/>
      <c r="Y422" s="7"/>
      <c r="Z422" s="7"/>
      <c r="AA422" s="7"/>
      <c r="AB422" s="7"/>
      <c r="AC422" s="7"/>
    </row>
    <row r="423" spans="1:29" s="4" customFormat="1">
      <c r="A423" s="7"/>
      <c r="B423" s="7"/>
      <c r="C423" s="7"/>
      <c r="D423" s="7"/>
      <c r="E423" s="7"/>
      <c r="F423" s="7"/>
      <c r="G423" s="7"/>
      <c r="H423" s="7"/>
      <c r="I423" s="7"/>
      <c r="J423" s="20"/>
      <c r="K423" s="20"/>
      <c r="L423" s="7"/>
      <c r="M423" s="7"/>
      <c r="N423" s="7"/>
      <c r="O423" s="7"/>
      <c r="P423" s="7"/>
      <c r="Q423" s="7"/>
      <c r="R423" s="7"/>
      <c r="S423" s="7"/>
      <c r="T423" s="7"/>
      <c r="U423" s="7"/>
      <c r="V423" s="7"/>
      <c r="W423" s="7"/>
      <c r="X423" s="7"/>
      <c r="Y423" s="7"/>
      <c r="Z423" s="7"/>
      <c r="AA423" s="7"/>
      <c r="AB423" s="7"/>
      <c r="AC423" s="7"/>
    </row>
    <row r="424" spans="1:29" s="4" customFormat="1">
      <c r="A424" s="7"/>
      <c r="B424" s="7"/>
      <c r="C424" s="7"/>
      <c r="D424" s="7"/>
      <c r="E424" s="7"/>
      <c r="F424" s="7"/>
      <c r="G424" s="7"/>
      <c r="H424" s="7"/>
      <c r="I424" s="7"/>
      <c r="J424" s="20"/>
      <c r="K424" s="20"/>
      <c r="L424" s="7"/>
      <c r="M424" s="7"/>
      <c r="N424" s="7"/>
      <c r="O424" s="7"/>
      <c r="P424" s="7"/>
      <c r="Q424" s="7"/>
      <c r="R424" s="7"/>
      <c r="S424" s="7"/>
      <c r="T424" s="7"/>
      <c r="U424" s="7"/>
      <c r="V424" s="7"/>
      <c r="W424" s="7"/>
      <c r="X424" s="7"/>
      <c r="Y424" s="7"/>
      <c r="Z424" s="7"/>
      <c r="AA424" s="7"/>
      <c r="AB424" s="7"/>
      <c r="AC424" s="7"/>
    </row>
    <row r="425" spans="1:29" s="4" customFormat="1">
      <c r="A425" s="7"/>
      <c r="B425" s="7"/>
      <c r="C425" s="7"/>
      <c r="D425" s="7"/>
      <c r="E425" s="7"/>
      <c r="F425" s="7"/>
      <c r="G425" s="7"/>
      <c r="H425" s="7"/>
      <c r="I425" s="7"/>
      <c r="J425" s="20"/>
      <c r="K425" s="20"/>
      <c r="L425" s="7"/>
      <c r="M425" s="7"/>
      <c r="N425" s="7"/>
      <c r="O425" s="7"/>
      <c r="P425" s="7"/>
      <c r="Q425" s="7"/>
      <c r="R425" s="7"/>
      <c r="S425" s="7"/>
      <c r="T425" s="7"/>
      <c r="U425" s="7"/>
      <c r="V425" s="7"/>
      <c r="W425" s="7"/>
      <c r="X425" s="7"/>
      <c r="Y425" s="7"/>
      <c r="Z425" s="7"/>
      <c r="AA425" s="7"/>
      <c r="AB425" s="7"/>
      <c r="AC425" s="7"/>
    </row>
    <row r="426" spans="1:29" s="4" customFormat="1">
      <c r="A426" s="7"/>
      <c r="B426" s="7"/>
      <c r="C426" s="7"/>
      <c r="D426" s="7"/>
      <c r="E426" s="7"/>
      <c r="F426" s="7"/>
      <c r="G426" s="7"/>
      <c r="H426" s="7"/>
      <c r="I426" s="7"/>
      <c r="J426" s="20"/>
      <c r="K426" s="20"/>
      <c r="L426" s="7"/>
      <c r="M426" s="7"/>
      <c r="N426" s="7"/>
      <c r="O426" s="7"/>
      <c r="P426" s="7"/>
      <c r="Q426" s="7"/>
      <c r="R426" s="7"/>
      <c r="S426" s="7"/>
      <c r="T426" s="7"/>
      <c r="U426" s="7"/>
      <c r="V426" s="7"/>
      <c r="W426" s="7"/>
      <c r="X426" s="7"/>
      <c r="Y426" s="7"/>
      <c r="Z426" s="7"/>
      <c r="AA426" s="7"/>
      <c r="AB426" s="7"/>
      <c r="AC426" s="7"/>
    </row>
    <row r="427" spans="1:29" s="4" customFormat="1">
      <c r="A427" s="7"/>
      <c r="B427" s="7"/>
      <c r="C427" s="7"/>
      <c r="D427" s="7"/>
      <c r="E427" s="7"/>
      <c r="F427" s="7"/>
      <c r="G427" s="7"/>
      <c r="H427" s="7"/>
      <c r="I427" s="7"/>
      <c r="J427" s="20"/>
      <c r="K427" s="20"/>
      <c r="L427" s="7"/>
      <c r="M427" s="7"/>
      <c r="N427" s="7"/>
      <c r="O427" s="7"/>
      <c r="P427" s="7"/>
      <c r="Q427" s="7"/>
      <c r="R427" s="7"/>
      <c r="S427" s="7"/>
      <c r="T427" s="7"/>
      <c r="U427" s="7"/>
      <c r="V427" s="7"/>
      <c r="W427" s="7"/>
      <c r="X427" s="7"/>
      <c r="Y427" s="7"/>
      <c r="Z427" s="7"/>
      <c r="AA427" s="7"/>
      <c r="AB427" s="7"/>
      <c r="AC427" s="7"/>
    </row>
    <row r="428" spans="1:29" s="4" customFormat="1">
      <c r="A428" s="7"/>
      <c r="B428" s="7"/>
      <c r="C428" s="7"/>
      <c r="D428" s="7"/>
      <c r="E428" s="7"/>
      <c r="F428" s="7"/>
      <c r="G428" s="7"/>
      <c r="H428" s="7"/>
      <c r="I428" s="7"/>
      <c r="J428" s="20"/>
      <c r="K428" s="20"/>
      <c r="L428" s="7"/>
      <c r="M428" s="7"/>
      <c r="N428" s="7"/>
      <c r="O428" s="7"/>
      <c r="P428" s="7"/>
      <c r="Q428" s="7"/>
      <c r="R428" s="7"/>
      <c r="S428" s="7"/>
      <c r="T428" s="7"/>
      <c r="U428" s="7"/>
      <c r="V428" s="7"/>
      <c r="W428" s="7"/>
      <c r="X428" s="7"/>
      <c r="Y428" s="7"/>
      <c r="Z428" s="7"/>
      <c r="AA428" s="7"/>
      <c r="AB428" s="7"/>
      <c r="AC428" s="7"/>
    </row>
    <row r="429" spans="1:29" s="4" customFormat="1">
      <c r="A429" s="7"/>
      <c r="B429" s="7"/>
      <c r="C429" s="7"/>
      <c r="D429" s="7"/>
      <c r="E429" s="7"/>
      <c r="F429" s="7"/>
      <c r="G429" s="7"/>
      <c r="H429" s="7"/>
      <c r="I429" s="7"/>
      <c r="J429" s="20"/>
      <c r="K429" s="20"/>
      <c r="L429" s="7"/>
      <c r="M429" s="7"/>
      <c r="N429" s="7"/>
      <c r="O429" s="7"/>
      <c r="P429" s="7"/>
      <c r="Q429" s="7"/>
      <c r="R429" s="7"/>
      <c r="S429" s="7"/>
      <c r="T429" s="7"/>
      <c r="U429" s="7"/>
      <c r="V429" s="7"/>
      <c r="W429" s="7"/>
      <c r="X429" s="7"/>
      <c r="Y429" s="7"/>
      <c r="Z429" s="7"/>
      <c r="AA429" s="7"/>
      <c r="AB429" s="7"/>
      <c r="AC429" s="7"/>
    </row>
    <row r="430" spans="1:29" s="4" customFormat="1">
      <c r="A430" s="7"/>
      <c r="B430" s="7"/>
      <c r="C430" s="7"/>
      <c r="D430" s="7"/>
      <c r="E430" s="7"/>
      <c r="F430" s="7"/>
      <c r="G430" s="7"/>
      <c r="H430" s="7"/>
      <c r="I430" s="7"/>
      <c r="J430" s="20"/>
      <c r="K430" s="20"/>
      <c r="L430" s="7"/>
      <c r="M430" s="7"/>
      <c r="N430" s="7"/>
      <c r="O430" s="7"/>
      <c r="P430" s="7"/>
      <c r="Q430" s="7"/>
      <c r="R430" s="7"/>
      <c r="S430" s="7"/>
      <c r="T430" s="7"/>
      <c r="U430" s="7"/>
      <c r="V430" s="7"/>
      <c r="W430" s="7"/>
      <c r="X430" s="7"/>
      <c r="Y430" s="7"/>
      <c r="Z430" s="7"/>
      <c r="AA430" s="7"/>
      <c r="AB430" s="7"/>
      <c r="AC430" s="7"/>
    </row>
    <row r="431" spans="1:29" s="4" customFormat="1">
      <c r="A431" s="7"/>
      <c r="B431" s="7"/>
      <c r="C431" s="7"/>
      <c r="D431" s="7"/>
      <c r="E431" s="7"/>
      <c r="F431" s="7"/>
      <c r="G431" s="7"/>
      <c r="H431" s="7"/>
      <c r="I431" s="7"/>
      <c r="J431" s="20"/>
      <c r="K431" s="20"/>
      <c r="L431" s="7"/>
      <c r="M431" s="7"/>
      <c r="N431" s="7"/>
      <c r="O431" s="7"/>
      <c r="P431" s="7"/>
      <c r="Q431" s="7"/>
      <c r="R431" s="7"/>
      <c r="S431" s="7"/>
      <c r="T431" s="7"/>
      <c r="U431" s="7"/>
      <c r="V431" s="7"/>
      <c r="W431" s="7"/>
      <c r="X431" s="7"/>
      <c r="Y431" s="7"/>
      <c r="Z431" s="7"/>
      <c r="AA431" s="7"/>
      <c r="AB431" s="7"/>
      <c r="AC431" s="7"/>
    </row>
    <row r="432" spans="1:29" s="4" customFormat="1">
      <c r="A432" s="7"/>
      <c r="B432" s="7"/>
      <c r="C432" s="7"/>
      <c r="D432" s="7"/>
      <c r="E432" s="7"/>
      <c r="F432" s="7"/>
      <c r="G432" s="7"/>
      <c r="H432" s="7"/>
      <c r="I432" s="7"/>
      <c r="J432" s="20"/>
      <c r="K432" s="20"/>
      <c r="L432" s="7"/>
      <c r="M432" s="7"/>
      <c r="N432" s="7"/>
      <c r="O432" s="7"/>
      <c r="P432" s="7"/>
      <c r="Q432" s="7"/>
      <c r="R432" s="7"/>
      <c r="S432" s="7"/>
      <c r="T432" s="7"/>
      <c r="U432" s="7"/>
      <c r="V432" s="7"/>
      <c r="W432" s="7"/>
      <c r="X432" s="7"/>
      <c r="Y432" s="7"/>
      <c r="Z432" s="7"/>
      <c r="AA432" s="7"/>
      <c r="AB432" s="7"/>
      <c r="AC432" s="7"/>
    </row>
    <row r="433" spans="1:29" s="4" customFormat="1">
      <c r="A433" s="7"/>
      <c r="B433" s="7"/>
      <c r="C433" s="7"/>
      <c r="D433" s="7"/>
      <c r="E433" s="7"/>
      <c r="F433" s="7"/>
      <c r="G433" s="7"/>
      <c r="H433" s="7"/>
      <c r="I433" s="7"/>
      <c r="J433" s="20"/>
      <c r="K433" s="20"/>
      <c r="L433" s="7"/>
      <c r="M433" s="7"/>
      <c r="N433" s="7"/>
      <c r="O433" s="7"/>
      <c r="P433" s="7"/>
      <c r="Q433" s="7"/>
      <c r="R433" s="7"/>
      <c r="S433" s="7"/>
      <c r="T433" s="7"/>
      <c r="U433" s="7"/>
      <c r="V433" s="7"/>
      <c r="W433" s="7"/>
      <c r="X433" s="7"/>
      <c r="Y433" s="7"/>
      <c r="Z433" s="7"/>
      <c r="AA433" s="7"/>
      <c r="AB433" s="7"/>
      <c r="AC433" s="7"/>
    </row>
    <row r="434" spans="1:29" s="4" customFormat="1">
      <c r="A434" s="7"/>
      <c r="B434" s="7"/>
      <c r="C434" s="7"/>
      <c r="D434" s="7"/>
      <c r="E434" s="7"/>
      <c r="F434" s="7"/>
      <c r="G434" s="7"/>
      <c r="H434" s="7"/>
      <c r="I434" s="7"/>
      <c r="J434" s="20"/>
      <c r="K434" s="20"/>
      <c r="L434" s="7"/>
      <c r="M434" s="7"/>
      <c r="N434" s="7"/>
      <c r="O434" s="7"/>
      <c r="P434" s="7"/>
      <c r="Q434" s="7"/>
      <c r="R434" s="7"/>
      <c r="S434" s="7"/>
      <c r="T434" s="7"/>
      <c r="U434" s="7"/>
      <c r="V434" s="7"/>
      <c r="W434" s="7"/>
      <c r="X434" s="7"/>
      <c r="Y434" s="7"/>
      <c r="Z434" s="7"/>
      <c r="AA434" s="7"/>
      <c r="AB434" s="7"/>
      <c r="AC434" s="7"/>
    </row>
    <row r="435" spans="1:29" s="4" customFormat="1">
      <c r="A435" s="7"/>
      <c r="B435" s="7"/>
      <c r="C435" s="7"/>
      <c r="D435" s="7"/>
      <c r="E435" s="7"/>
      <c r="F435" s="7"/>
      <c r="G435" s="7"/>
      <c r="H435" s="7"/>
      <c r="I435" s="7"/>
      <c r="J435" s="20"/>
      <c r="K435" s="20"/>
      <c r="L435" s="7"/>
      <c r="M435" s="7"/>
      <c r="N435" s="7"/>
      <c r="O435" s="7"/>
      <c r="P435" s="7"/>
      <c r="Q435" s="7"/>
      <c r="R435" s="7"/>
      <c r="S435" s="7"/>
      <c r="T435" s="7"/>
      <c r="U435" s="7"/>
      <c r="V435" s="7"/>
      <c r="W435" s="7"/>
      <c r="X435" s="7"/>
      <c r="Y435" s="7"/>
      <c r="Z435" s="7"/>
      <c r="AA435" s="7"/>
      <c r="AB435" s="7"/>
      <c r="AC435" s="7"/>
    </row>
    <row r="436" spans="1:29" s="4" customFormat="1">
      <c r="A436" s="7"/>
      <c r="B436" s="7"/>
      <c r="C436" s="7"/>
      <c r="D436" s="7"/>
      <c r="E436" s="7"/>
      <c r="F436" s="7"/>
      <c r="G436" s="7"/>
      <c r="H436" s="7"/>
      <c r="I436" s="7"/>
      <c r="J436" s="20"/>
      <c r="K436" s="20"/>
      <c r="L436" s="7"/>
      <c r="M436" s="7"/>
      <c r="N436" s="7"/>
      <c r="O436" s="7"/>
      <c r="P436" s="7"/>
      <c r="Q436" s="7"/>
      <c r="R436" s="7"/>
      <c r="S436" s="7"/>
      <c r="T436" s="7"/>
      <c r="U436" s="7"/>
      <c r="V436" s="7"/>
      <c r="W436" s="7"/>
      <c r="X436" s="7"/>
      <c r="Y436" s="7"/>
      <c r="Z436" s="7"/>
      <c r="AA436" s="7"/>
      <c r="AB436" s="7"/>
      <c r="AC436" s="7"/>
    </row>
    <row r="437" spans="1:29" s="4" customFormat="1">
      <c r="A437" s="7"/>
      <c r="B437" s="7"/>
      <c r="C437" s="7"/>
      <c r="D437" s="7"/>
      <c r="E437" s="7"/>
      <c r="F437" s="7"/>
      <c r="G437" s="7"/>
      <c r="H437" s="7"/>
      <c r="I437" s="7"/>
      <c r="J437" s="20"/>
      <c r="K437" s="20"/>
      <c r="L437" s="7"/>
      <c r="M437" s="7"/>
      <c r="N437" s="7"/>
      <c r="O437" s="7"/>
      <c r="P437" s="7"/>
      <c r="Q437" s="7"/>
      <c r="R437" s="7"/>
      <c r="S437" s="7"/>
      <c r="T437" s="7"/>
      <c r="U437" s="7"/>
      <c r="V437" s="7"/>
      <c r="W437" s="7"/>
      <c r="X437" s="7"/>
      <c r="Y437" s="7"/>
      <c r="Z437" s="7"/>
      <c r="AA437" s="7"/>
      <c r="AB437" s="7"/>
      <c r="AC437" s="7"/>
    </row>
    <row r="438" spans="1:29" s="4" customFormat="1">
      <c r="A438" s="7"/>
      <c r="B438" s="7"/>
      <c r="C438" s="7"/>
      <c r="D438" s="7"/>
      <c r="E438" s="7"/>
      <c r="F438" s="7"/>
      <c r="G438" s="7"/>
      <c r="H438" s="7"/>
      <c r="I438" s="7"/>
      <c r="J438" s="20"/>
      <c r="K438" s="20"/>
      <c r="L438" s="7"/>
      <c r="M438" s="7"/>
      <c r="N438" s="7"/>
      <c r="O438" s="7"/>
      <c r="P438" s="7"/>
      <c r="Q438" s="7"/>
      <c r="R438" s="7"/>
      <c r="S438" s="7"/>
      <c r="T438" s="7"/>
      <c r="U438" s="7"/>
      <c r="V438" s="7"/>
      <c r="W438" s="7"/>
      <c r="X438" s="7"/>
      <c r="Y438" s="7"/>
      <c r="Z438" s="7"/>
      <c r="AA438" s="7"/>
      <c r="AB438" s="7"/>
      <c r="AC438" s="7"/>
    </row>
    <row r="439" spans="1:29" s="4" customFormat="1">
      <c r="A439" s="7"/>
      <c r="B439" s="7"/>
      <c r="C439" s="7"/>
      <c r="D439" s="7"/>
      <c r="E439" s="7"/>
      <c r="F439" s="7"/>
      <c r="G439" s="7"/>
      <c r="H439" s="7"/>
      <c r="I439" s="7"/>
      <c r="J439" s="20"/>
      <c r="K439" s="20"/>
      <c r="L439" s="7"/>
      <c r="M439" s="7"/>
      <c r="N439" s="7"/>
      <c r="O439" s="7"/>
      <c r="P439" s="7"/>
      <c r="Q439" s="7"/>
      <c r="R439" s="7"/>
      <c r="S439" s="7"/>
      <c r="T439" s="7"/>
      <c r="U439" s="7"/>
      <c r="V439" s="7"/>
      <c r="W439" s="7"/>
      <c r="X439" s="7"/>
      <c r="Y439" s="7"/>
      <c r="Z439" s="7"/>
      <c r="AA439" s="7"/>
      <c r="AB439" s="7"/>
      <c r="AC439" s="7"/>
    </row>
    <row r="440" spans="1:29" s="4" customFormat="1">
      <c r="A440" s="7"/>
      <c r="B440" s="7"/>
      <c r="C440" s="7"/>
      <c r="D440" s="7"/>
      <c r="E440" s="7"/>
      <c r="F440" s="7"/>
      <c r="G440" s="7"/>
      <c r="H440" s="7"/>
      <c r="I440" s="7"/>
      <c r="J440" s="20"/>
      <c r="K440" s="20"/>
      <c r="L440" s="7"/>
      <c r="M440" s="7"/>
      <c r="N440" s="7"/>
      <c r="O440" s="7"/>
      <c r="P440" s="7"/>
      <c r="Q440" s="7"/>
      <c r="R440" s="7"/>
      <c r="S440" s="7"/>
      <c r="T440" s="7"/>
      <c r="U440" s="7"/>
      <c r="V440" s="7"/>
      <c r="W440" s="7"/>
      <c r="X440" s="7"/>
      <c r="Y440" s="7"/>
      <c r="Z440" s="7"/>
      <c r="AA440" s="7"/>
      <c r="AB440" s="7"/>
      <c r="AC440" s="7"/>
    </row>
    <row r="441" spans="1:29" s="4" customFormat="1">
      <c r="A441" s="7"/>
      <c r="B441" s="7"/>
      <c r="C441" s="7"/>
      <c r="D441" s="7"/>
      <c r="E441" s="7"/>
      <c r="F441" s="7"/>
      <c r="G441" s="7"/>
      <c r="H441" s="7"/>
      <c r="I441" s="7"/>
      <c r="J441" s="20"/>
      <c r="K441" s="20"/>
      <c r="L441" s="7"/>
      <c r="M441" s="7"/>
      <c r="N441" s="7"/>
      <c r="O441" s="7"/>
      <c r="P441" s="7"/>
      <c r="Q441" s="7"/>
      <c r="R441" s="7"/>
      <c r="S441" s="7"/>
      <c r="T441" s="7"/>
      <c r="U441" s="7"/>
      <c r="V441" s="7"/>
      <c r="W441" s="7"/>
      <c r="X441" s="7"/>
      <c r="Y441" s="7"/>
      <c r="Z441" s="7"/>
      <c r="AA441" s="7"/>
      <c r="AB441" s="7"/>
      <c r="AC441" s="7"/>
    </row>
    <row r="442" spans="1:29" s="4" customFormat="1">
      <c r="A442" s="7"/>
      <c r="B442" s="7"/>
      <c r="C442" s="7"/>
      <c r="D442" s="7"/>
      <c r="E442" s="7"/>
      <c r="F442" s="7"/>
      <c r="G442" s="7"/>
      <c r="H442" s="7"/>
      <c r="I442" s="7"/>
      <c r="J442" s="20"/>
      <c r="K442" s="20"/>
      <c r="L442" s="7"/>
      <c r="M442" s="7"/>
      <c r="N442" s="7"/>
      <c r="O442" s="7"/>
      <c r="P442" s="7"/>
      <c r="Q442" s="7"/>
      <c r="R442" s="7"/>
      <c r="S442" s="7"/>
      <c r="T442" s="7"/>
      <c r="U442" s="7"/>
      <c r="V442" s="7"/>
      <c r="W442" s="7"/>
      <c r="X442" s="7"/>
      <c r="Y442" s="7"/>
      <c r="Z442" s="7"/>
      <c r="AA442" s="7"/>
      <c r="AB442" s="7"/>
      <c r="AC442" s="7"/>
    </row>
    <row r="443" spans="1:29" s="4" customFormat="1">
      <c r="A443" s="7"/>
      <c r="B443" s="7"/>
      <c r="C443" s="7"/>
      <c r="D443" s="7"/>
      <c r="E443" s="7"/>
      <c r="F443" s="7"/>
      <c r="G443" s="7"/>
      <c r="H443" s="7"/>
      <c r="I443" s="7"/>
      <c r="J443" s="20"/>
      <c r="K443" s="20"/>
      <c r="L443" s="7"/>
      <c r="M443" s="7"/>
      <c r="N443" s="7"/>
      <c r="O443" s="7"/>
      <c r="P443" s="7"/>
      <c r="Q443" s="7"/>
      <c r="R443" s="7"/>
      <c r="S443" s="7"/>
      <c r="T443" s="7"/>
      <c r="U443" s="7"/>
      <c r="V443" s="7"/>
      <c r="W443" s="7"/>
      <c r="X443" s="7"/>
      <c r="Y443" s="7"/>
      <c r="Z443" s="7"/>
      <c r="AA443" s="7"/>
      <c r="AB443" s="7"/>
      <c r="AC443" s="7"/>
    </row>
    <row r="444" spans="1:29" s="4" customFormat="1">
      <c r="A444" s="7"/>
      <c r="B444" s="7"/>
      <c r="C444" s="7"/>
      <c r="D444" s="7"/>
      <c r="E444" s="7"/>
      <c r="F444" s="7"/>
      <c r="G444" s="7"/>
      <c r="H444" s="7"/>
      <c r="I444" s="7"/>
      <c r="J444" s="20"/>
      <c r="K444" s="20"/>
      <c r="L444" s="7"/>
      <c r="M444" s="7"/>
      <c r="N444" s="7"/>
      <c r="O444" s="7"/>
      <c r="P444" s="7"/>
      <c r="Q444" s="7"/>
      <c r="R444" s="7"/>
      <c r="S444" s="7"/>
      <c r="T444" s="7"/>
      <c r="U444" s="7"/>
      <c r="V444" s="7"/>
      <c r="W444" s="7"/>
      <c r="X444" s="7"/>
      <c r="Y444" s="7"/>
      <c r="Z444" s="7"/>
      <c r="AA444" s="7"/>
      <c r="AB444" s="7"/>
      <c r="AC444" s="7"/>
    </row>
    <row r="445" spans="1:29" s="4" customFormat="1">
      <c r="A445" s="7"/>
      <c r="B445" s="7"/>
      <c r="C445" s="7"/>
      <c r="D445" s="7"/>
      <c r="E445" s="7"/>
      <c r="F445" s="7"/>
      <c r="G445" s="7"/>
      <c r="H445" s="7"/>
      <c r="I445" s="7"/>
      <c r="J445" s="20"/>
      <c r="K445" s="20"/>
      <c r="L445" s="7"/>
      <c r="M445" s="7"/>
      <c r="N445" s="7"/>
      <c r="O445" s="7"/>
      <c r="P445" s="7"/>
      <c r="Q445" s="7"/>
      <c r="R445" s="7"/>
      <c r="S445" s="7"/>
      <c r="T445" s="7"/>
      <c r="U445" s="7"/>
      <c r="V445" s="7"/>
      <c r="W445" s="7"/>
      <c r="X445" s="7"/>
      <c r="Y445" s="7"/>
      <c r="Z445" s="7"/>
      <c r="AA445" s="7"/>
      <c r="AB445" s="7"/>
      <c r="AC445" s="7"/>
    </row>
    <row r="446" spans="1:29" s="4" customFormat="1">
      <c r="A446" s="7"/>
      <c r="B446" s="7"/>
      <c r="C446" s="7"/>
      <c r="D446" s="7"/>
      <c r="E446" s="7"/>
      <c r="F446" s="7"/>
      <c r="G446" s="7"/>
      <c r="H446" s="7"/>
      <c r="I446" s="7"/>
      <c r="J446" s="20"/>
      <c r="K446" s="20"/>
      <c r="L446" s="7"/>
      <c r="M446" s="7"/>
      <c r="N446" s="7"/>
      <c r="O446" s="7"/>
      <c r="P446" s="7"/>
      <c r="Q446" s="7"/>
      <c r="R446" s="7"/>
      <c r="S446" s="7"/>
      <c r="T446" s="7"/>
      <c r="U446" s="7"/>
      <c r="V446" s="7"/>
      <c r="W446" s="7"/>
      <c r="X446" s="7"/>
      <c r="Y446" s="7"/>
      <c r="Z446" s="7"/>
      <c r="AA446" s="7"/>
      <c r="AB446" s="7"/>
      <c r="AC446" s="7"/>
    </row>
    <row r="447" spans="1:29" s="4" customFormat="1">
      <c r="A447" s="7"/>
      <c r="B447" s="7"/>
      <c r="C447" s="7"/>
      <c r="D447" s="7"/>
      <c r="E447" s="7"/>
      <c r="F447" s="7"/>
      <c r="G447" s="7"/>
      <c r="H447" s="7"/>
      <c r="I447" s="7"/>
      <c r="J447" s="20"/>
      <c r="K447" s="20"/>
      <c r="L447" s="7"/>
      <c r="M447" s="7"/>
      <c r="N447" s="7"/>
      <c r="O447" s="7"/>
      <c r="P447" s="7"/>
      <c r="Q447" s="7"/>
      <c r="R447" s="7"/>
      <c r="S447" s="7"/>
      <c r="T447" s="7"/>
      <c r="U447" s="7"/>
      <c r="V447" s="7"/>
      <c r="W447" s="7"/>
      <c r="X447" s="7"/>
      <c r="Y447" s="7"/>
      <c r="Z447" s="7"/>
      <c r="AA447" s="7"/>
      <c r="AB447" s="7"/>
      <c r="AC447" s="7"/>
    </row>
    <row r="448" spans="1:29" s="4" customFormat="1">
      <c r="A448" s="7"/>
      <c r="B448" s="7"/>
      <c r="C448" s="7"/>
      <c r="D448" s="7"/>
      <c r="E448" s="7"/>
      <c r="F448" s="7"/>
      <c r="G448" s="7"/>
      <c r="H448" s="7"/>
      <c r="I448" s="7"/>
      <c r="J448" s="20"/>
      <c r="K448" s="20"/>
      <c r="L448" s="7"/>
      <c r="M448" s="7"/>
      <c r="N448" s="7"/>
      <c r="O448" s="7"/>
      <c r="P448" s="7"/>
      <c r="Q448" s="7"/>
      <c r="R448" s="7"/>
      <c r="S448" s="7"/>
      <c r="T448" s="7"/>
      <c r="U448" s="7"/>
      <c r="V448" s="7"/>
      <c r="W448" s="7"/>
      <c r="X448" s="7"/>
      <c r="Y448" s="7"/>
      <c r="Z448" s="7"/>
      <c r="AA448" s="7"/>
      <c r="AB448" s="7"/>
      <c r="AC448" s="7"/>
    </row>
    <row r="449" spans="1:29" s="4" customFormat="1">
      <c r="A449" s="7"/>
      <c r="B449" s="7"/>
      <c r="C449" s="7"/>
      <c r="D449" s="7"/>
      <c r="E449" s="7"/>
      <c r="F449" s="7"/>
      <c r="G449" s="7"/>
      <c r="H449" s="7"/>
      <c r="I449" s="7"/>
      <c r="J449" s="20"/>
      <c r="K449" s="20"/>
      <c r="L449" s="7"/>
      <c r="M449" s="7"/>
      <c r="N449" s="7"/>
      <c r="O449" s="7"/>
      <c r="P449" s="7"/>
      <c r="Q449" s="7"/>
      <c r="R449" s="7"/>
      <c r="S449" s="7"/>
      <c r="T449" s="7"/>
      <c r="U449" s="7"/>
      <c r="V449" s="7"/>
      <c r="W449" s="7"/>
      <c r="X449" s="7"/>
      <c r="Y449" s="7"/>
      <c r="Z449" s="7"/>
      <c r="AA449" s="7"/>
      <c r="AB449" s="7"/>
      <c r="AC449" s="7"/>
    </row>
    <row r="450" spans="1:29" s="4" customFormat="1">
      <c r="A450" s="7"/>
      <c r="B450" s="7"/>
      <c r="C450" s="7"/>
      <c r="D450" s="7"/>
      <c r="E450" s="7"/>
      <c r="F450" s="7"/>
      <c r="G450" s="7"/>
      <c r="H450" s="7"/>
      <c r="I450" s="7"/>
      <c r="J450" s="20"/>
      <c r="K450" s="20"/>
      <c r="L450" s="7"/>
      <c r="M450" s="7"/>
      <c r="N450" s="7"/>
      <c r="O450" s="7"/>
      <c r="P450" s="7"/>
      <c r="Q450" s="7"/>
      <c r="R450" s="7"/>
      <c r="S450" s="7"/>
      <c r="T450" s="7"/>
      <c r="U450" s="7"/>
      <c r="V450" s="7"/>
      <c r="W450" s="7"/>
      <c r="X450" s="7"/>
      <c r="Y450" s="7"/>
      <c r="Z450" s="7"/>
      <c r="AA450" s="7"/>
      <c r="AB450" s="7"/>
      <c r="AC450" s="7"/>
    </row>
    <row r="451" spans="1:29" s="4" customFormat="1">
      <c r="A451" s="7"/>
      <c r="B451" s="7"/>
      <c r="C451" s="7"/>
      <c r="D451" s="7"/>
      <c r="E451" s="7"/>
      <c r="F451" s="7"/>
      <c r="G451" s="7"/>
      <c r="H451" s="7"/>
      <c r="I451" s="7"/>
      <c r="J451" s="20"/>
      <c r="K451" s="20"/>
      <c r="L451" s="7"/>
      <c r="M451" s="7"/>
      <c r="N451" s="7"/>
      <c r="O451" s="7"/>
      <c r="P451" s="7"/>
      <c r="Q451" s="7"/>
      <c r="R451" s="7"/>
      <c r="S451" s="7"/>
      <c r="T451" s="7"/>
      <c r="U451" s="7"/>
      <c r="V451" s="7"/>
      <c r="W451" s="7"/>
      <c r="X451" s="7"/>
      <c r="Y451" s="7"/>
      <c r="Z451" s="7"/>
      <c r="AA451" s="7"/>
      <c r="AB451" s="7"/>
      <c r="AC451" s="7"/>
    </row>
    <row r="452" spans="1:29" s="4" customFormat="1">
      <c r="A452" s="7"/>
      <c r="B452" s="7"/>
      <c r="C452" s="7"/>
      <c r="D452" s="7"/>
      <c r="E452" s="7"/>
      <c r="F452" s="7"/>
      <c r="G452" s="7"/>
      <c r="H452" s="7"/>
      <c r="I452" s="7"/>
      <c r="J452" s="20"/>
      <c r="K452" s="20"/>
      <c r="L452" s="7"/>
      <c r="M452" s="7"/>
      <c r="N452" s="7"/>
      <c r="O452" s="7"/>
      <c r="P452" s="7"/>
      <c r="Q452" s="7"/>
      <c r="R452" s="7"/>
      <c r="S452" s="7"/>
      <c r="T452" s="7"/>
      <c r="U452" s="7"/>
      <c r="V452" s="7"/>
      <c r="W452" s="7"/>
      <c r="X452" s="7"/>
      <c r="Y452" s="7"/>
      <c r="Z452" s="7"/>
      <c r="AA452" s="7"/>
      <c r="AB452" s="7"/>
      <c r="AC452" s="7"/>
    </row>
    <row r="453" spans="1:29" s="4" customFormat="1">
      <c r="A453" s="7"/>
      <c r="B453" s="7"/>
      <c r="C453" s="7"/>
      <c r="D453" s="7"/>
      <c r="E453" s="7"/>
      <c r="F453" s="7"/>
      <c r="G453" s="7"/>
      <c r="H453" s="7"/>
      <c r="I453" s="7"/>
      <c r="J453" s="20"/>
      <c r="K453" s="20"/>
      <c r="L453" s="7"/>
      <c r="M453" s="7"/>
      <c r="N453" s="7"/>
      <c r="O453" s="7"/>
      <c r="P453" s="7"/>
      <c r="Q453" s="7"/>
      <c r="R453" s="7"/>
      <c r="S453" s="7"/>
      <c r="T453" s="7"/>
      <c r="U453" s="7"/>
      <c r="V453" s="7"/>
      <c r="W453" s="7"/>
      <c r="X453" s="7"/>
      <c r="Y453" s="7"/>
      <c r="Z453" s="7"/>
      <c r="AA453" s="7"/>
      <c r="AB453" s="7"/>
      <c r="AC453" s="7"/>
    </row>
    <row r="454" spans="1:29" s="4" customFormat="1">
      <c r="A454" s="7"/>
      <c r="B454" s="7"/>
      <c r="C454" s="7"/>
      <c r="D454" s="7"/>
      <c r="E454" s="7"/>
      <c r="F454" s="7"/>
      <c r="G454" s="7"/>
      <c r="H454" s="7"/>
      <c r="I454" s="7"/>
      <c r="J454" s="20"/>
      <c r="K454" s="20"/>
      <c r="L454" s="7"/>
      <c r="M454" s="7"/>
      <c r="N454" s="7"/>
      <c r="O454" s="7"/>
      <c r="P454" s="7"/>
      <c r="Q454" s="7"/>
      <c r="R454" s="7"/>
      <c r="S454" s="7"/>
      <c r="T454" s="7"/>
      <c r="U454" s="7"/>
      <c r="V454" s="7"/>
      <c r="W454" s="7"/>
      <c r="X454" s="7"/>
      <c r="Y454" s="7"/>
      <c r="Z454" s="7"/>
      <c r="AA454" s="7"/>
      <c r="AB454" s="7"/>
      <c r="AC454" s="7"/>
    </row>
    <row r="455" spans="1:29" s="4" customFormat="1">
      <c r="A455" s="7"/>
      <c r="B455" s="7"/>
      <c r="C455" s="7"/>
      <c r="D455" s="7"/>
      <c r="E455" s="7"/>
      <c r="F455" s="7"/>
      <c r="G455" s="7"/>
      <c r="H455" s="7"/>
      <c r="I455" s="7"/>
      <c r="J455" s="20"/>
      <c r="K455" s="20"/>
      <c r="L455" s="7"/>
      <c r="M455" s="7"/>
      <c r="N455" s="7"/>
      <c r="O455" s="7"/>
      <c r="P455" s="7"/>
      <c r="Q455" s="7"/>
      <c r="R455" s="7"/>
      <c r="S455" s="7"/>
      <c r="T455" s="7"/>
      <c r="U455" s="7"/>
      <c r="V455" s="7"/>
      <c r="W455" s="7"/>
      <c r="X455" s="7"/>
      <c r="Y455" s="7"/>
      <c r="Z455" s="7"/>
      <c r="AA455" s="7"/>
      <c r="AB455" s="7"/>
      <c r="AC455" s="7"/>
    </row>
    <row r="456" spans="1:29" s="4" customFormat="1">
      <c r="A456" s="7"/>
      <c r="B456" s="7"/>
      <c r="C456" s="7"/>
      <c r="D456" s="7"/>
      <c r="E456" s="7"/>
      <c r="F456" s="7"/>
      <c r="G456" s="7"/>
      <c r="H456" s="7"/>
      <c r="I456" s="7"/>
      <c r="J456" s="20"/>
      <c r="K456" s="20"/>
      <c r="L456" s="7"/>
      <c r="M456" s="7"/>
      <c r="N456" s="7"/>
      <c r="O456" s="7"/>
      <c r="P456" s="7"/>
      <c r="Q456" s="7"/>
      <c r="R456" s="7"/>
      <c r="S456" s="7"/>
      <c r="T456" s="7"/>
      <c r="U456" s="7"/>
      <c r="V456" s="7"/>
      <c r="W456" s="7"/>
      <c r="X456" s="7"/>
      <c r="Y456" s="7"/>
      <c r="Z456" s="7"/>
      <c r="AA456" s="7"/>
      <c r="AB456" s="7"/>
      <c r="AC456" s="7"/>
    </row>
    <row r="457" spans="1:29" s="4" customFormat="1">
      <c r="A457" s="7"/>
      <c r="B457" s="7"/>
      <c r="C457" s="7"/>
      <c r="D457" s="7"/>
      <c r="E457" s="7"/>
      <c r="F457" s="7"/>
      <c r="G457" s="7"/>
      <c r="H457" s="7"/>
      <c r="I457" s="7"/>
      <c r="J457" s="20"/>
      <c r="K457" s="20"/>
      <c r="L457" s="7"/>
      <c r="M457" s="7"/>
      <c r="N457" s="7"/>
      <c r="O457" s="7"/>
      <c r="P457" s="7"/>
      <c r="Q457" s="7"/>
      <c r="R457" s="7"/>
      <c r="S457" s="7"/>
      <c r="T457" s="7"/>
      <c r="U457" s="7"/>
      <c r="V457" s="7"/>
      <c r="W457" s="7"/>
      <c r="X457" s="7"/>
      <c r="Y457" s="7"/>
      <c r="Z457" s="7"/>
      <c r="AA457" s="7"/>
      <c r="AB457" s="7"/>
      <c r="AC457" s="7"/>
    </row>
    <row r="458" spans="1:29" s="4" customFormat="1">
      <c r="A458" s="7"/>
      <c r="B458" s="7"/>
      <c r="C458" s="7"/>
      <c r="D458" s="7"/>
      <c r="E458" s="7"/>
      <c r="F458" s="7"/>
      <c r="G458" s="7"/>
      <c r="H458" s="7"/>
      <c r="I458" s="7"/>
      <c r="J458" s="20"/>
      <c r="K458" s="20"/>
      <c r="L458" s="7"/>
      <c r="M458" s="7"/>
      <c r="N458" s="7"/>
      <c r="O458" s="7"/>
      <c r="P458" s="7"/>
      <c r="Q458" s="7"/>
      <c r="R458" s="7"/>
      <c r="S458" s="7"/>
      <c r="T458" s="7"/>
      <c r="U458" s="7"/>
      <c r="V458" s="7"/>
      <c r="W458" s="7"/>
      <c r="X458" s="7"/>
      <c r="Y458" s="7"/>
      <c r="Z458" s="7"/>
      <c r="AA458" s="7"/>
      <c r="AB458" s="7"/>
      <c r="AC458" s="7"/>
    </row>
    <row r="459" spans="1:29" s="4" customFormat="1">
      <c r="A459" s="7"/>
      <c r="B459" s="7"/>
      <c r="C459" s="7"/>
      <c r="D459" s="7"/>
      <c r="E459" s="7"/>
      <c r="F459" s="7"/>
      <c r="G459" s="7"/>
      <c r="H459" s="7"/>
      <c r="I459" s="7"/>
      <c r="J459" s="20"/>
      <c r="K459" s="20"/>
      <c r="L459" s="7"/>
      <c r="M459" s="7"/>
      <c r="N459" s="7"/>
      <c r="O459" s="7"/>
      <c r="P459" s="7"/>
      <c r="Q459" s="7"/>
      <c r="R459" s="7"/>
      <c r="S459" s="7"/>
      <c r="T459" s="7"/>
      <c r="U459" s="7"/>
      <c r="V459" s="7"/>
      <c r="W459" s="7"/>
      <c r="X459" s="7"/>
      <c r="Y459" s="7"/>
      <c r="Z459" s="7"/>
      <c r="AA459" s="7"/>
      <c r="AB459" s="7"/>
      <c r="AC459" s="7"/>
    </row>
    <row r="460" spans="1:29" s="4" customFormat="1">
      <c r="A460" s="7"/>
      <c r="B460" s="7"/>
      <c r="C460" s="7"/>
      <c r="D460" s="7"/>
      <c r="E460" s="7"/>
      <c r="F460" s="7"/>
      <c r="G460" s="7"/>
      <c r="H460" s="7"/>
      <c r="I460" s="7"/>
      <c r="J460" s="20"/>
      <c r="K460" s="20"/>
      <c r="L460" s="7"/>
      <c r="M460" s="7"/>
      <c r="N460" s="7"/>
      <c r="O460" s="7"/>
      <c r="P460" s="7"/>
      <c r="Q460" s="7"/>
      <c r="R460" s="7"/>
      <c r="S460" s="7"/>
      <c r="T460" s="7"/>
      <c r="U460" s="7"/>
      <c r="V460" s="7"/>
      <c r="W460" s="7"/>
      <c r="X460" s="7"/>
      <c r="Y460" s="7"/>
      <c r="Z460" s="7"/>
      <c r="AA460" s="7"/>
      <c r="AB460" s="7"/>
      <c r="AC460" s="7"/>
    </row>
    <row r="461" spans="1:29" s="4" customFormat="1">
      <c r="A461" s="7"/>
      <c r="B461" s="7"/>
      <c r="C461" s="7"/>
      <c r="D461" s="7"/>
      <c r="E461" s="7"/>
      <c r="F461" s="7"/>
      <c r="G461" s="7"/>
      <c r="H461" s="7"/>
      <c r="I461" s="7"/>
      <c r="J461" s="20"/>
      <c r="K461" s="20"/>
      <c r="L461" s="7"/>
      <c r="M461" s="7"/>
      <c r="N461" s="7"/>
      <c r="O461" s="7"/>
      <c r="P461" s="7"/>
      <c r="Q461" s="7"/>
      <c r="R461" s="7"/>
      <c r="S461" s="7"/>
      <c r="T461" s="7"/>
      <c r="U461" s="7"/>
      <c r="V461" s="7"/>
      <c r="W461" s="7"/>
      <c r="X461" s="7"/>
      <c r="Y461" s="7"/>
      <c r="Z461" s="7"/>
      <c r="AA461" s="7"/>
      <c r="AB461" s="7"/>
      <c r="AC461" s="7"/>
    </row>
    <row r="462" spans="1:29" s="4" customFormat="1">
      <c r="A462" s="7"/>
      <c r="B462" s="7"/>
      <c r="C462" s="7"/>
      <c r="D462" s="7"/>
      <c r="E462" s="7"/>
      <c r="F462" s="7"/>
      <c r="G462" s="7"/>
      <c r="H462" s="7"/>
      <c r="I462" s="7"/>
      <c r="J462" s="20"/>
      <c r="K462" s="20"/>
      <c r="L462" s="7"/>
      <c r="M462" s="7"/>
      <c r="N462" s="7"/>
      <c r="O462" s="7"/>
      <c r="P462" s="7"/>
      <c r="Q462" s="7"/>
      <c r="R462" s="7"/>
      <c r="S462" s="7"/>
      <c r="T462" s="7"/>
      <c r="U462" s="7"/>
      <c r="V462" s="7"/>
      <c r="W462" s="7"/>
      <c r="X462" s="7"/>
      <c r="Y462" s="7"/>
      <c r="Z462" s="7"/>
      <c r="AA462" s="7"/>
      <c r="AB462" s="7"/>
      <c r="AC462" s="7"/>
    </row>
    <row r="463" spans="1:29" s="4" customFormat="1">
      <c r="A463" s="7"/>
      <c r="B463" s="7"/>
      <c r="C463" s="7"/>
      <c r="D463" s="7"/>
      <c r="E463" s="7"/>
      <c r="F463" s="7"/>
      <c r="G463" s="7"/>
      <c r="H463" s="7"/>
      <c r="I463" s="7"/>
      <c r="J463" s="20"/>
      <c r="K463" s="20"/>
      <c r="L463" s="7"/>
      <c r="M463" s="7"/>
      <c r="N463" s="7"/>
      <c r="O463" s="7"/>
      <c r="P463" s="7"/>
      <c r="Q463" s="7"/>
      <c r="R463" s="7"/>
      <c r="S463" s="7"/>
      <c r="T463" s="7"/>
      <c r="U463" s="7"/>
      <c r="V463" s="7"/>
      <c r="W463" s="7"/>
      <c r="X463" s="7"/>
      <c r="Y463" s="7"/>
      <c r="Z463" s="7"/>
      <c r="AA463" s="7"/>
      <c r="AB463" s="7"/>
      <c r="AC463" s="7"/>
    </row>
    <row r="464" spans="1:29" s="4" customFormat="1">
      <c r="A464" s="7"/>
      <c r="B464" s="7"/>
      <c r="C464" s="7"/>
      <c r="D464" s="7"/>
      <c r="E464" s="7"/>
      <c r="F464" s="7"/>
      <c r="G464" s="7"/>
      <c r="H464" s="7"/>
      <c r="I464" s="7"/>
      <c r="J464" s="20"/>
      <c r="K464" s="20"/>
      <c r="L464" s="7"/>
      <c r="M464" s="7"/>
      <c r="N464" s="7"/>
      <c r="O464" s="7"/>
      <c r="P464" s="7"/>
      <c r="Q464" s="7"/>
      <c r="R464" s="7"/>
      <c r="S464" s="7"/>
      <c r="T464" s="7"/>
      <c r="U464" s="7"/>
      <c r="V464" s="7"/>
      <c r="W464" s="7"/>
      <c r="X464" s="7"/>
      <c r="Y464" s="7"/>
      <c r="Z464" s="7"/>
      <c r="AA464" s="7"/>
      <c r="AB464" s="7"/>
      <c r="AC464" s="7"/>
    </row>
    <row r="465" spans="1:29" s="4" customFormat="1">
      <c r="A465" s="7"/>
      <c r="B465" s="7"/>
      <c r="C465" s="7"/>
      <c r="D465" s="7"/>
      <c r="E465" s="7"/>
      <c r="F465" s="7"/>
      <c r="G465" s="7"/>
      <c r="H465" s="7"/>
      <c r="I465" s="7"/>
      <c r="J465" s="20"/>
      <c r="K465" s="20"/>
      <c r="L465" s="7"/>
      <c r="M465" s="7"/>
      <c r="N465" s="7"/>
      <c r="O465" s="7"/>
      <c r="P465" s="7"/>
      <c r="Q465" s="7"/>
      <c r="R465" s="7"/>
      <c r="S465" s="7"/>
      <c r="T465" s="7"/>
      <c r="U465" s="7"/>
      <c r="V465" s="7"/>
      <c r="W465" s="7"/>
      <c r="X465" s="7"/>
      <c r="Y465" s="7"/>
      <c r="Z465" s="7"/>
      <c r="AA465" s="7"/>
      <c r="AB465" s="7"/>
      <c r="AC465" s="7"/>
    </row>
    <row r="466" spans="1:29" s="4" customFormat="1">
      <c r="A466" s="7"/>
      <c r="B466" s="7"/>
      <c r="C466" s="7"/>
      <c r="D466" s="7"/>
      <c r="E466" s="7"/>
      <c r="F466" s="7"/>
      <c r="G466" s="7"/>
      <c r="H466" s="7"/>
      <c r="I466" s="7"/>
      <c r="J466" s="20"/>
      <c r="K466" s="20"/>
      <c r="L466" s="7"/>
      <c r="M466" s="7"/>
      <c r="N466" s="7"/>
      <c r="O466" s="7"/>
      <c r="P466" s="7"/>
      <c r="Q466" s="7"/>
      <c r="R466" s="7"/>
      <c r="S466" s="7"/>
      <c r="T466" s="7"/>
      <c r="U466" s="7"/>
      <c r="V466" s="7"/>
      <c r="W466" s="7"/>
      <c r="X466" s="7"/>
      <c r="Y466" s="7"/>
      <c r="Z466" s="7"/>
      <c r="AA466" s="7"/>
      <c r="AB466" s="7"/>
      <c r="AC466" s="7"/>
    </row>
    <row r="467" spans="1:29" s="4" customFormat="1">
      <c r="A467" s="7"/>
      <c r="B467" s="7"/>
      <c r="C467" s="7"/>
      <c r="D467" s="7"/>
      <c r="E467" s="7"/>
      <c r="F467" s="7"/>
      <c r="G467" s="7"/>
      <c r="H467" s="7"/>
      <c r="I467" s="7"/>
      <c r="J467" s="20"/>
      <c r="K467" s="20"/>
      <c r="L467" s="7"/>
      <c r="M467" s="7"/>
      <c r="N467" s="7"/>
      <c r="O467" s="7"/>
      <c r="P467" s="7"/>
      <c r="Q467" s="7"/>
      <c r="R467" s="7"/>
      <c r="S467" s="7"/>
      <c r="T467" s="7"/>
      <c r="U467" s="7"/>
      <c r="V467" s="7"/>
      <c r="W467" s="7"/>
      <c r="X467" s="7"/>
      <c r="Y467" s="7"/>
      <c r="Z467" s="7"/>
      <c r="AA467" s="7"/>
      <c r="AB467" s="7"/>
      <c r="AC467" s="7"/>
    </row>
    <row r="468" spans="1:29" s="4" customFormat="1">
      <c r="A468" s="7"/>
      <c r="B468" s="7"/>
      <c r="C468" s="7"/>
      <c r="D468" s="7"/>
      <c r="E468" s="7"/>
      <c r="F468" s="7"/>
      <c r="G468" s="7"/>
      <c r="H468" s="7"/>
      <c r="I468" s="7"/>
      <c r="J468" s="20"/>
      <c r="K468" s="20"/>
      <c r="L468" s="7"/>
      <c r="M468" s="7"/>
      <c r="N468" s="7"/>
      <c r="O468" s="7"/>
      <c r="P468" s="7"/>
      <c r="Q468" s="7"/>
      <c r="R468" s="7"/>
      <c r="S468" s="7"/>
      <c r="T468" s="7"/>
      <c r="U468" s="7"/>
      <c r="V468" s="7"/>
      <c r="W468" s="7"/>
      <c r="X468" s="7"/>
      <c r="Y468" s="7"/>
      <c r="Z468" s="7"/>
      <c r="AA468" s="7"/>
      <c r="AB468" s="7"/>
      <c r="AC468" s="7"/>
    </row>
    <row r="469" spans="1:29" s="4" customFormat="1">
      <c r="A469" s="7"/>
      <c r="B469" s="7"/>
      <c r="C469" s="7"/>
      <c r="D469" s="7"/>
      <c r="E469" s="7"/>
      <c r="F469" s="7"/>
      <c r="G469" s="7"/>
      <c r="H469" s="7"/>
      <c r="I469" s="7"/>
      <c r="J469" s="20"/>
      <c r="K469" s="20"/>
      <c r="L469" s="7"/>
      <c r="M469" s="7"/>
      <c r="N469" s="7"/>
      <c r="O469" s="7"/>
      <c r="P469" s="7"/>
      <c r="Q469" s="7"/>
      <c r="R469" s="7"/>
      <c r="S469" s="7"/>
      <c r="T469" s="7"/>
      <c r="U469" s="7"/>
      <c r="V469" s="7"/>
      <c r="W469" s="7"/>
      <c r="X469" s="7"/>
      <c r="Y469" s="7"/>
      <c r="Z469" s="7"/>
      <c r="AA469" s="7"/>
      <c r="AB469" s="7"/>
      <c r="AC469" s="7"/>
    </row>
    <row r="470" spans="1:29" s="4" customFormat="1">
      <c r="A470" s="7"/>
      <c r="B470" s="7"/>
      <c r="C470" s="7"/>
      <c r="D470" s="7"/>
      <c r="E470" s="7"/>
      <c r="F470" s="7"/>
      <c r="G470" s="7"/>
      <c r="H470" s="7"/>
      <c r="I470" s="7"/>
      <c r="J470" s="20"/>
      <c r="K470" s="20"/>
      <c r="L470" s="7"/>
      <c r="M470" s="7"/>
      <c r="N470" s="7"/>
      <c r="O470" s="7"/>
      <c r="P470" s="7"/>
      <c r="Q470" s="7"/>
      <c r="R470" s="7"/>
      <c r="S470" s="7"/>
      <c r="T470" s="7"/>
      <c r="U470" s="7"/>
      <c r="V470" s="7"/>
      <c r="W470" s="7"/>
      <c r="X470" s="7"/>
      <c r="Y470" s="7"/>
      <c r="Z470" s="7"/>
      <c r="AA470" s="7"/>
      <c r="AB470" s="7"/>
      <c r="AC470" s="7"/>
    </row>
    <row r="471" spans="1:29" s="4" customFormat="1">
      <c r="A471" s="7"/>
      <c r="B471" s="7"/>
      <c r="C471" s="7"/>
      <c r="D471" s="7"/>
      <c r="E471" s="7"/>
      <c r="F471" s="7"/>
      <c r="G471" s="7"/>
      <c r="H471" s="7"/>
      <c r="I471" s="7"/>
      <c r="J471" s="20"/>
      <c r="K471" s="20"/>
      <c r="L471" s="7"/>
      <c r="M471" s="7"/>
      <c r="N471" s="7"/>
      <c r="O471" s="7"/>
      <c r="P471" s="7"/>
      <c r="Q471" s="7"/>
      <c r="R471" s="7"/>
      <c r="S471" s="7"/>
      <c r="T471" s="7"/>
      <c r="U471" s="7"/>
      <c r="V471" s="7"/>
      <c r="W471" s="7"/>
      <c r="X471" s="7"/>
      <c r="Y471" s="7"/>
      <c r="Z471" s="7"/>
      <c r="AA471" s="7"/>
      <c r="AB471" s="7"/>
      <c r="AC471" s="7"/>
    </row>
    <row r="472" spans="1:29" s="4" customFormat="1">
      <c r="A472" s="7"/>
      <c r="B472" s="7"/>
      <c r="C472" s="7"/>
      <c r="D472" s="7"/>
      <c r="E472" s="7"/>
      <c r="F472" s="7"/>
      <c r="G472" s="7"/>
      <c r="H472" s="7"/>
      <c r="I472" s="7"/>
      <c r="J472" s="20"/>
      <c r="K472" s="20"/>
      <c r="L472" s="7"/>
      <c r="M472" s="7"/>
      <c r="N472" s="7"/>
      <c r="O472" s="7"/>
      <c r="P472" s="7"/>
      <c r="Q472" s="7"/>
      <c r="R472" s="7"/>
      <c r="S472" s="7"/>
      <c r="T472" s="7"/>
      <c r="U472" s="7"/>
      <c r="V472" s="7"/>
      <c r="W472" s="7"/>
      <c r="X472" s="7"/>
      <c r="Y472" s="7"/>
      <c r="Z472" s="7"/>
      <c r="AA472" s="7"/>
      <c r="AB472" s="7"/>
      <c r="AC472" s="7"/>
    </row>
    <row r="473" spans="1:29" s="4" customFormat="1">
      <c r="A473" s="7"/>
      <c r="B473" s="7"/>
      <c r="C473" s="7"/>
      <c r="D473" s="7"/>
      <c r="E473" s="7"/>
      <c r="F473" s="7"/>
      <c r="G473" s="7"/>
      <c r="H473" s="7"/>
      <c r="I473" s="7"/>
      <c r="J473" s="20"/>
      <c r="K473" s="20"/>
      <c r="L473" s="7"/>
      <c r="M473" s="7"/>
      <c r="N473" s="7"/>
      <c r="O473" s="7"/>
      <c r="P473" s="7"/>
      <c r="Q473" s="7"/>
      <c r="R473" s="7"/>
      <c r="S473" s="7"/>
      <c r="T473" s="7"/>
      <c r="U473" s="7"/>
      <c r="V473" s="7"/>
      <c r="W473" s="7"/>
      <c r="X473" s="7"/>
      <c r="Y473" s="7"/>
      <c r="Z473" s="7"/>
      <c r="AA473" s="7"/>
      <c r="AB473" s="7"/>
      <c r="AC473" s="7"/>
    </row>
    <row r="474" spans="1:29" s="4" customFormat="1">
      <c r="A474" s="7"/>
      <c r="B474" s="7"/>
      <c r="C474" s="7"/>
      <c r="D474" s="7"/>
      <c r="E474" s="7"/>
      <c r="F474" s="7"/>
      <c r="G474" s="7"/>
      <c r="H474" s="7"/>
      <c r="I474" s="7"/>
      <c r="J474" s="20"/>
      <c r="K474" s="20"/>
      <c r="L474" s="7"/>
      <c r="M474" s="7"/>
      <c r="N474" s="7"/>
      <c r="O474" s="7"/>
      <c r="P474" s="7"/>
      <c r="Q474" s="7"/>
      <c r="R474" s="7"/>
      <c r="S474" s="7"/>
      <c r="T474" s="7"/>
      <c r="U474" s="7"/>
      <c r="V474" s="7"/>
      <c r="W474" s="7"/>
      <c r="X474" s="7"/>
      <c r="Y474" s="7"/>
      <c r="Z474" s="7"/>
      <c r="AA474" s="7"/>
      <c r="AB474" s="7"/>
      <c r="AC474" s="7"/>
    </row>
    <row r="475" spans="1:29" s="4" customFormat="1">
      <c r="A475" s="7"/>
      <c r="B475" s="7"/>
      <c r="C475" s="7"/>
      <c r="D475" s="7"/>
      <c r="E475" s="7"/>
      <c r="F475" s="7"/>
      <c r="G475" s="7"/>
      <c r="H475" s="7"/>
      <c r="I475" s="7"/>
      <c r="J475" s="20"/>
      <c r="K475" s="20"/>
      <c r="L475" s="7"/>
      <c r="M475" s="7"/>
      <c r="N475" s="7"/>
      <c r="O475" s="7"/>
      <c r="P475" s="7"/>
      <c r="Q475" s="7"/>
      <c r="R475" s="7"/>
      <c r="S475" s="7"/>
      <c r="T475" s="7"/>
      <c r="U475" s="7"/>
      <c r="V475" s="7"/>
      <c r="W475" s="7"/>
      <c r="X475" s="7"/>
      <c r="Y475" s="7"/>
      <c r="Z475" s="7"/>
      <c r="AA475" s="7"/>
      <c r="AB475" s="7"/>
      <c r="AC475" s="7"/>
    </row>
    <row r="476" spans="1:29" s="4" customFormat="1">
      <c r="A476" s="7"/>
      <c r="B476" s="7"/>
      <c r="C476" s="7"/>
      <c r="D476" s="7"/>
      <c r="E476" s="7"/>
      <c r="F476" s="7"/>
      <c r="G476" s="7"/>
      <c r="H476" s="7"/>
      <c r="I476" s="7"/>
      <c r="J476" s="20"/>
      <c r="K476" s="20"/>
      <c r="L476" s="7"/>
      <c r="M476" s="7"/>
      <c r="N476" s="7"/>
      <c r="O476" s="7"/>
      <c r="P476" s="7"/>
      <c r="Q476" s="7"/>
      <c r="R476" s="7"/>
      <c r="S476" s="7"/>
      <c r="T476" s="7"/>
      <c r="U476" s="7"/>
      <c r="V476" s="7"/>
      <c r="W476" s="7"/>
      <c r="X476" s="7"/>
      <c r="Y476" s="7"/>
      <c r="Z476" s="7"/>
      <c r="AA476" s="7"/>
      <c r="AB476" s="7"/>
      <c r="AC476" s="7"/>
    </row>
    <row r="477" spans="1:29" s="4" customFormat="1">
      <c r="A477" s="7"/>
      <c r="B477" s="7"/>
      <c r="C477" s="7"/>
      <c r="D477" s="7"/>
      <c r="E477" s="7"/>
      <c r="F477" s="7"/>
      <c r="G477" s="7"/>
      <c r="H477" s="7"/>
      <c r="I477" s="7"/>
      <c r="J477" s="20"/>
      <c r="K477" s="20"/>
      <c r="L477" s="7"/>
      <c r="M477" s="7"/>
      <c r="N477" s="7"/>
      <c r="O477" s="7"/>
      <c r="P477" s="7"/>
      <c r="Q477" s="7"/>
      <c r="R477" s="7"/>
      <c r="S477" s="7"/>
      <c r="T477" s="7"/>
      <c r="U477" s="7"/>
      <c r="V477" s="7"/>
      <c r="W477" s="7"/>
      <c r="X477" s="7"/>
      <c r="Y477" s="7"/>
      <c r="Z477" s="7"/>
      <c r="AA477" s="7"/>
      <c r="AB477" s="7"/>
      <c r="AC477" s="7"/>
    </row>
    <row r="478" spans="1:29" s="4" customFormat="1">
      <c r="A478" s="7"/>
      <c r="B478" s="7"/>
      <c r="C478" s="7"/>
      <c r="D478" s="7"/>
      <c r="E478" s="7"/>
      <c r="F478" s="7"/>
      <c r="G478" s="7"/>
      <c r="H478" s="7"/>
      <c r="I478" s="7"/>
      <c r="J478" s="20"/>
      <c r="K478" s="20"/>
      <c r="L478" s="7"/>
      <c r="M478" s="7"/>
      <c r="N478" s="7"/>
      <c r="O478" s="7"/>
      <c r="P478" s="7"/>
      <c r="Q478" s="7"/>
      <c r="R478" s="7"/>
      <c r="S478" s="7"/>
      <c r="T478" s="7"/>
      <c r="U478" s="7"/>
      <c r="V478" s="7"/>
      <c r="W478" s="7"/>
      <c r="X478" s="7"/>
      <c r="Y478" s="7"/>
      <c r="Z478" s="7"/>
      <c r="AA478" s="7"/>
      <c r="AB478" s="7"/>
      <c r="AC478" s="7"/>
    </row>
    <row r="479" spans="1:29" s="4" customFormat="1">
      <c r="A479" s="7"/>
      <c r="B479" s="7"/>
      <c r="C479" s="7"/>
      <c r="D479" s="7"/>
      <c r="E479" s="7"/>
      <c r="F479" s="7"/>
      <c r="G479" s="7"/>
      <c r="H479" s="7"/>
      <c r="I479" s="7"/>
      <c r="J479" s="20"/>
      <c r="K479" s="20"/>
      <c r="L479" s="7"/>
      <c r="M479" s="7"/>
      <c r="N479" s="7"/>
      <c r="O479" s="7"/>
      <c r="P479" s="7"/>
      <c r="Q479" s="7"/>
      <c r="R479" s="7"/>
      <c r="S479" s="7"/>
      <c r="T479" s="7"/>
      <c r="U479" s="7"/>
      <c r="V479" s="7"/>
      <c r="W479" s="7"/>
      <c r="X479" s="7"/>
      <c r="Y479" s="7"/>
      <c r="Z479" s="7"/>
      <c r="AA479" s="7"/>
      <c r="AB479" s="7"/>
      <c r="AC479" s="7"/>
    </row>
    <row r="480" spans="1:29" s="4" customFormat="1">
      <c r="A480" s="7"/>
      <c r="B480" s="7"/>
      <c r="C480" s="7"/>
      <c r="D480" s="7"/>
      <c r="E480" s="7"/>
      <c r="F480" s="7"/>
      <c r="G480" s="7"/>
      <c r="H480" s="7"/>
      <c r="I480" s="7"/>
      <c r="J480" s="20"/>
      <c r="K480" s="20"/>
      <c r="L480" s="7"/>
      <c r="M480" s="7"/>
      <c r="N480" s="7"/>
      <c r="O480" s="7"/>
      <c r="P480" s="7"/>
      <c r="Q480" s="7"/>
      <c r="R480" s="7"/>
      <c r="S480" s="7"/>
      <c r="T480" s="7"/>
      <c r="U480" s="7"/>
      <c r="V480" s="7"/>
      <c r="W480" s="7"/>
      <c r="X480" s="7"/>
      <c r="Y480" s="7"/>
      <c r="Z480" s="7"/>
      <c r="AA480" s="7"/>
      <c r="AB480" s="7"/>
      <c r="AC480" s="7"/>
    </row>
    <row r="481" spans="1:29" s="4" customFormat="1">
      <c r="A481" s="7"/>
      <c r="B481" s="7"/>
      <c r="C481" s="7"/>
      <c r="D481" s="7"/>
      <c r="E481" s="7"/>
      <c r="F481" s="7"/>
      <c r="G481" s="7"/>
      <c r="H481" s="7"/>
      <c r="I481" s="7"/>
      <c r="J481" s="20"/>
      <c r="K481" s="20"/>
      <c r="L481" s="7"/>
      <c r="M481" s="7"/>
      <c r="N481" s="7"/>
      <c r="O481" s="7"/>
      <c r="P481" s="7"/>
      <c r="Q481" s="7"/>
      <c r="R481" s="7"/>
      <c r="S481" s="7"/>
      <c r="T481" s="7"/>
      <c r="U481" s="7"/>
      <c r="V481" s="7"/>
      <c r="W481" s="7"/>
      <c r="X481" s="7"/>
      <c r="Y481" s="7"/>
      <c r="Z481" s="7"/>
      <c r="AA481" s="7"/>
      <c r="AB481" s="7"/>
      <c r="AC481" s="7"/>
    </row>
    <row r="482" spans="1:29" s="4" customFormat="1">
      <c r="A482" s="7"/>
      <c r="B482" s="7"/>
      <c r="C482" s="7"/>
      <c r="D482" s="7"/>
      <c r="E482" s="7"/>
      <c r="F482" s="7"/>
      <c r="G482" s="7"/>
      <c r="H482" s="7"/>
      <c r="I482" s="7"/>
      <c r="J482" s="20"/>
      <c r="K482" s="20"/>
      <c r="L482" s="7"/>
      <c r="M482" s="7"/>
      <c r="N482" s="7"/>
      <c r="O482" s="7"/>
      <c r="P482" s="7"/>
      <c r="Q482" s="7"/>
      <c r="R482" s="7"/>
      <c r="S482" s="7"/>
      <c r="T482" s="7"/>
      <c r="U482" s="7"/>
      <c r="V482" s="7"/>
      <c r="W482" s="7"/>
      <c r="X482" s="7"/>
      <c r="Y482" s="7"/>
      <c r="Z482" s="7"/>
      <c r="AA482" s="7"/>
      <c r="AB482" s="7"/>
      <c r="AC482" s="7"/>
    </row>
    <row r="483" spans="1:29" s="4" customFormat="1">
      <c r="A483" s="7"/>
      <c r="B483" s="7"/>
      <c r="C483" s="7"/>
      <c r="D483" s="7"/>
      <c r="E483" s="7"/>
      <c r="F483" s="7"/>
      <c r="G483" s="7"/>
      <c r="H483" s="7"/>
      <c r="I483" s="7"/>
      <c r="J483" s="20"/>
      <c r="K483" s="20"/>
      <c r="L483" s="7"/>
      <c r="M483" s="7"/>
      <c r="N483" s="7"/>
      <c r="O483" s="7"/>
      <c r="P483" s="7"/>
      <c r="Q483" s="7"/>
      <c r="R483" s="7"/>
      <c r="S483" s="7"/>
      <c r="T483" s="7"/>
      <c r="U483" s="7"/>
      <c r="V483" s="7"/>
      <c r="W483" s="7"/>
      <c r="X483" s="7"/>
      <c r="Y483" s="7"/>
      <c r="Z483" s="7"/>
      <c r="AA483" s="7"/>
      <c r="AB483" s="7"/>
      <c r="AC483" s="7"/>
    </row>
    <row r="484" spans="1:29" s="4" customFormat="1">
      <c r="A484" s="7"/>
      <c r="B484" s="7"/>
      <c r="C484" s="7"/>
      <c r="D484" s="7"/>
      <c r="E484" s="7"/>
      <c r="F484" s="7"/>
      <c r="G484" s="7"/>
      <c r="H484" s="7"/>
      <c r="I484" s="7"/>
      <c r="J484" s="20"/>
      <c r="K484" s="20"/>
      <c r="L484" s="7"/>
      <c r="M484" s="7"/>
      <c r="N484" s="7"/>
      <c r="O484" s="7"/>
      <c r="P484" s="7"/>
      <c r="Q484" s="7"/>
      <c r="R484" s="7"/>
      <c r="S484" s="7"/>
      <c r="T484" s="7"/>
      <c r="U484" s="7"/>
      <c r="V484" s="7"/>
      <c r="W484" s="7"/>
      <c r="X484" s="7"/>
      <c r="Y484" s="7"/>
      <c r="Z484" s="7"/>
      <c r="AA484" s="7"/>
      <c r="AB484" s="7"/>
      <c r="AC484" s="7"/>
    </row>
    <row r="485" spans="1:29" s="4" customFormat="1">
      <c r="A485" s="7"/>
      <c r="B485" s="7"/>
      <c r="C485" s="7"/>
      <c r="D485" s="7"/>
      <c r="E485" s="7"/>
      <c r="F485" s="7"/>
      <c r="G485" s="7"/>
      <c r="H485" s="7"/>
      <c r="I485" s="7"/>
      <c r="J485" s="20"/>
      <c r="K485" s="20"/>
      <c r="L485" s="7"/>
      <c r="M485" s="7"/>
      <c r="N485" s="7"/>
      <c r="O485" s="7"/>
      <c r="P485" s="7"/>
      <c r="Q485" s="7"/>
      <c r="R485" s="7"/>
      <c r="S485" s="7"/>
      <c r="T485" s="7"/>
      <c r="U485" s="7"/>
      <c r="V485" s="7"/>
      <c r="W485" s="7"/>
      <c r="X485" s="7"/>
      <c r="Y485" s="7"/>
      <c r="Z485" s="7"/>
      <c r="AA485" s="7"/>
      <c r="AB485" s="7"/>
      <c r="AC485" s="7"/>
    </row>
    <row r="486" spans="1:29" s="4" customFormat="1">
      <c r="A486" s="7"/>
      <c r="B486" s="7"/>
      <c r="C486" s="7"/>
      <c r="D486" s="7"/>
      <c r="E486" s="7"/>
      <c r="F486" s="7"/>
      <c r="G486" s="7"/>
      <c r="H486" s="7"/>
      <c r="I486" s="7"/>
      <c r="J486" s="20"/>
      <c r="K486" s="20"/>
      <c r="L486" s="7"/>
      <c r="M486" s="7"/>
      <c r="N486" s="7"/>
      <c r="O486" s="7"/>
      <c r="P486" s="7"/>
      <c r="Q486" s="7"/>
      <c r="R486" s="7"/>
      <c r="S486" s="7"/>
      <c r="T486" s="7"/>
      <c r="U486" s="7"/>
      <c r="V486" s="7"/>
      <c r="W486" s="7"/>
      <c r="X486" s="7"/>
      <c r="Y486" s="7"/>
      <c r="Z486" s="7"/>
      <c r="AA486" s="7"/>
      <c r="AB486" s="7"/>
      <c r="AC486" s="7"/>
    </row>
    <row r="487" spans="1:29" s="4" customFormat="1">
      <c r="A487" s="7"/>
      <c r="B487" s="7"/>
      <c r="C487" s="7"/>
      <c r="D487" s="7"/>
      <c r="E487" s="7"/>
      <c r="F487" s="7"/>
      <c r="G487" s="7"/>
      <c r="H487" s="7"/>
      <c r="I487" s="7"/>
      <c r="J487" s="20"/>
      <c r="K487" s="20"/>
      <c r="L487" s="7"/>
      <c r="M487" s="7"/>
      <c r="N487" s="7"/>
      <c r="O487" s="7"/>
      <c r="P487" s="7"/>
      <c r="Q487" s="7"/>
      <c r="R487" s="7"/>
      <c r="S487" s="7"/>
      <c r="T487" s="7"/>
      <c r="U487" s="7"/>
      <c r="V487" s="7"/>
      <c r="W487" s="7"/>
      <c r="X487" s="7"/>
      <c r="Y487" s="7"/>
      <c r="Z487" s="7"/>
      <c r="AA487" s="7"/>
      <c r="AB487" s="7"/>
      <c r="AC487" s="7"/>
    </row>
    <row r="488" spans="1:29" s="4" customFormat="1">
      <c r="A488" s="7"/>
      <c r="B488" s="7"/>
      <c r="C488" s="7"/>
      <c r="D488" s="7"/>
      <c r="E488" s="7"/>
      <c r="F488" s="7"/>
      <c r="G488" s="7"/>
      <c r="H488" s="7"/>
      <c r="I488" s="7"/>
      <c r="J488" s="20"/>
      <c r="K488" s="20"/>
      <c r="L488" s="7"/>
      <c r="M488" s="7"/>
      <c r="N488" s="7"/>
      <c r="O488" s="7"/>
      <c r="P488" s="7"/>
      <c r="Q488" s="7"/>
      <c r="R488" s="7"/>
      <c r="S488" s="7"/>
      <c r="T488" s="7"/>
      <c r="U488" s="7"/>
      <c r="V488" s="7"/>
      <c r="W488" s="7"/>
      <c r="X488" s="7"/>
      <c r="Y488" s="7"/>
      <c r="Z488" s="7"/>
      <c r="AA488" s="7"/>
      <c r="AB488" s="7"/>
      <c r="AC488" s="7"/>
    </row>
    <row r="489" spans="1:29" s="4" customFormat="1">
      <c r="A489" s="7"/>
      <c r="B489" s="7"/>
      <c r="C489" s="7"/>
      <c r="D489" s="7"/>
      <c r="E489" s="7"/>
      <c r="F489" s="7"/>
      <c r="G489" s="7"/>
      <c r="H489" s="7"/>
      <c r="I489" s="7"/>
      <c r="J489" s="20"/>
      <c r="K489" s="20"/>
      <c r="L489" s="7"/>
      <c r="M489" s="7"/>
      <c r="N489" s="7"/>
      <c r="O489" s="7"/>
      <c r="P489" s="7"/>
      <c r="Q489" s="7"/>
      <c r="R489" s="7"/>
      <c r="S489" s="7"/>
      <c r="T489" s="7"/>
      <c r="U489" s="7"/>
      <c r="V489" s="7"/>
      <c r="W489" s="7"/>
      <c r="X489" s="7"/>
      <c r="Y489" s="7"/>
      <c r="Z489" s="7"/>
      <c r="AA489" s="7"/>
      <c r="AB489" s="7"/>
      <c r="AC489" s="7"/>
    </row>
    <row r="490" spans="1:29" s="4" customFormat="1">
      <c r="A490" s="7"/>
      <c r="B490" s="7"/>
      <c r="C490" s="7"/>
      <c r="D490" s="7"/>
      <c r="E490" s="7"/>
      <c r="F490" s="7"/>
      <c r="G490" s="7"/>
      <c r="H490" s="7"/>
      <c r="I490" s="7"/>
      <c r="J490" s="20"/>
      <c r="K490" s="20"/>
      <c r="L490" s="7"/>
      <c r="M490" s="7"/>
      <c r="N490" s="7"/>
      <c r="O490" s="7"/>
      <c r="P490" s="7"/>
      <c r="Q490" s="7"/>
      <c r="R490" s="7"/>
      <c r="S490" s="7"/>
      <c r="T490" s="7"/>
      <c r="U490" s="7"/>
      <c r="V490" s="7"/>
      <c r="W490" s="7"/>
      <c r="X490" s="7"/>
      <c r="Y490" s="7"/>
      <c r="Z490" s="7"/>
      <c r="AA490" s="7"/>
      <c r="AB490" s="7"/>
      <c r="AC490" s="7"/>
    </row>
    <row r="491" spans="1:29" s="4" customFormat="1">
      <c r="A491" s="7"/>
      <c r="B491" s="7"/>
      <c r="C491" s="7"/>
      <c r="D491" s="7"/>
      <c r="E491" s="7"/>
      <c r="F491" s="7"/>
      <c r="G491" s="7"/>
      <c r="H491" s="7"/>
      <c r="I491" s="7"/>
      <c r="J491" s="20"/>
      <c r="K491" s="20"/>
      <c r="L491" s="7"/>
      <c r="M491" s="7"/>
      <c r="N491" s="7"/>
      <c r="O491" s="7"/>
      <c r="P491" s="7"/>
      <c r="Q491" s="7"/>
      <c r="R491" s="7"/>
      <c r="S491" s="7"/>
      <c r="T491" s="7"/>
      <c r="U491" s="7"/>
      <c r="V491" s="7"/>
      <c r="W491" s="7"/>
      <c r="X491" s="7"/>
      <c r="Y491" s="7"/>
      <c r="Z491" s="7"/>
      <c r="AA491" s="7"/>
      <c r="AB491" s="7"/>
      <c r="AC491" s="7"/>
    </row>
    <row r="492" spans="1:29" s="4" customFormat="1">
      <c r="A492" s="7"/>
      <c r="B492" s="7"/>
      <c r="C492" s="7"/>
      <c r="D492" s="7"/>
      <c r="E492" s="7"/>
      <c r="F492" s="7"/>
      <c r="G492" s="7"/>
      <c r="H492" s="7"/>
      <c r="I492" s="7"/>
      <c r="J492" s="20"/>
      <c r="K492" s="20"/>
      <c r="L492" s="7"/>
      <c r="M492" s="7"/>
      <c r="N492" s="7"/>
      <c r="O492" s="7"/>
      <c r="P492" s="7"/>
      <c r="Q492" s="7"/>
      <c r="R492" s="7"/>
      <c r="S492" s="7"/>
      <c r="T492" s="7"/>
      <c r="U492" s="7"/>
      <c r="V492" s="7"/>
      <c r="W492" s="7"/>
      <c r="X492" s="7"/>
      <c r="Y492" s="7"/>
      <c r="Z492" s="7"/>
      <c r="AA492" s="7"/>
      <c r="AB492" s="7"/>
      <c r="AC492" s="7"/>
    </row>
    <row r="493" spans="1:29" s="4" customFormat="1">
      <c r="A493" s="7"/>
      <c r="B493" s="7"/>
      <c r="C493" s="7"/>
      <c r="D493" s="7"/>
      <c r="E493" s="7"/>
      <c r="F493" s="7"/>
      <c r="G493" s="7"/>
      <c r="H493" s="7"/>
      <c r="I493" s="7"/>
      <c r="J493" s="20"/>
      <c r="K493" s="20"/>
      <c r="L493" s="7"/>
      <c r="M493" s="7"/>
      <c r="N493" s="7"/>
      <c r="O493" s="7"/>
      <c r="P493" s="7"/>
      <c r="Q493" s="7"/>
      <c r="R493" s="7"/>
      <c r="S493" s="7"/>
      <c r="T493" s="7"/>
      <c r="U493" s="7"/>
      <c r="V493" s="7"/>
      <c r="W493" s="7"/>
      <c r="X493" s="7"/>
      <c r="Y493" s="7"/>
      <c r="Z493" s="7"/>
      <c r="AA493" s="7"/>
      <c r="AB493" s="7"/>
      <c r="AC493" s="7"/>
    </row>
    <row r="494" spans="1:29" s="4" customFormat="1">
      <c r="A494" s="7"/>
      <c r="B494" s="7"/>
      <c r="C494" s="7"/>
      <c r="D494" s="7"/>
      <c r="E494" s="7"/>
      <c r="F494" s="7"/>
      <c r="G494" s="7"/>
      <c r="H494" s="7"/>
      <c r="I494" s="7"/>
      <c r="J494" s="20"/>
      <c r="K494" s="20"/>
      <c r="L494" s="7"/>
      <c r="M494" s="7"/>
      <c r="N494" s="7"/>
      <c r="O494" s="7"/>
      <c r="P494" s="7"/>
      <c r="Q494" s="7"/>
      <c r="R494" s="7"/>
      <c r="S494" s="7"/>
      <c r="T494" s="7"/>
      <c r="U494" s="7"/>
      <c r="V494" s="7"/>
      <c r="W494" s="7"/>
      <c r="X494" s="7"/>
      <c r="Y494" s="7"/>
      <c r="Z494" s="7"/>
      <c r="AA494" s="7"/>
      <c r="AB494" s="7"/>
      <c r="AC494" s="7"/>
    </row>
    <row r="495" spans="1:29" s="4" customFormat="1">
      <c r="A495" s="7"/>
      <c r="B495" s="7"/>
      <c r="C495" s="7"/>
      <c r="D495" s="7"/>
      <c r="E495" s="7"/>
      <c r="F495" s="7"/>
      <c r="G495" s="7"/>
      <c r="H495" s="7"/>
      <c r="I495" s="7"/>
      <c r="J495" s="20"/>
      <c r="K495" s="20"/>
      <c r="L495" s="7"/>
      <c r="M495" s="7"/>
      <c r="N495" s="7"/>
      <c r="O495" s="7"/>
      <c r="P495" s="7"/>
      <c r="Q495" s="7"/>
      <c r="R495" s="7"/>
      <c r="S495" s="7"/>
      <c r="T495" s="7"/>
      <c r="U495" s="7"/>
      <c r="V495" s="7"/>
      <c r="W495" s="7"/>
      <c r="X495" s="7"/>
      <c r="Y495" s="7"/>
      <c r="Z495" s="7"/>
      <c r="AA495" s="7"/>
      <c r="AB495" s="7"/>
      <c r="AC495" s="7"/>
    </row>
    <row r="496" spans="1:29" s="4" customFormat="1">
      <c r="A496" s="7"/>
      <c r="B496" s="7"/>
      <c r="C496" s="7"/>
      <c r="D496" s="7"/>
      <c r="E496" s="7"/>
      <c r="F496" s="7"/>
      <c r="G496" s="7"/>
      <c r="H496" s="7"/>
      <c r="I496" s="7"/>
      <c r="J496" s="20"/>
      <c r="K496" s="20"/>
      <c r="L496" s="7"/>
      <c r="M496" s="7"/>
      <c r="N496" s="7"/>
      <c r="O496" s="7"/>
      <c r="P496" s="7"/>
      <c r="Q496" s="7"/>
      <c r="R496" s="7"/>
      <c r="S496" s="7"/>
      <c r="T496" s="7"/>
      <c r="U496" s="7"/>
      <c r="V496" s="7"/>
      <c r="W496" s="7"/>
      <c r="X496" s="7"/>
      <c r="Y496" s="7"/>
      <c r="Z496" s="7"/>
      <c r="AA496" s="7"/>
      <c r="AB496" s="7"/>
      <c r="AC496" s="7"/>
    </row>
    <row r="497" spans="1:29" s="4" customFormat="1">
      <c r="A497" s="7"/>
      <c r="B497" s="7"/>
      <c r="C497" s="7"/>
      <c r="D497" s="7"/>
      <c r="E497" s="7"/>
      <c r="F497" s="7"/>
      <c r="G497" s="7"/>
      <c r="H497" s="7"/>
      <c r="I497" s="7"/>
      <c r="J497" s="20"/>
      <c r="K497" s="20"/>
      <c r="L497" s="7"/>
      <c r="M497" s="7"/>
      <c r="N497" s="7"/>
      <c r="O497" s="7"/>
      <c r="P497" s="7"/>
      <c r="Q497" s="7"/>
      <c r="R497" s="7"/>
      <c r="S497" s="7"/>
      <c r="T497" s="7"/>
      <c r="U497" s="7"/>
      <c r="V497" s="7"/>
      <c r="W497" s="7"/>
      <c r="X497" s="7"/>
      <c r="Y497" s="7"/>
      <c r="Z497" s="7"/>
      <c r="AA497" s="7"/>
      <c r="AB497" s="7"/>
      <c r="AC497" s="7"/>
    </row>
    <row r="498" spans="1:29" s="4" customFormat="1">
      <c r="A498" s="7"/>
      <c r="B498" s="7"/>
      <c r="C498" s="7"/>
      <c r="D498" s="7"/>
      <c r="E498" s="7"/>
      <c r="F498" s="7"/>
      <c r="G498" s="7"/>
      <c r="H498" s="7"/>
      <c r="I498" s="7"/>
      <c r="J498" s="20"/>
      <c r="K498" s="20"/>
      <c r="L498" s="7"/>
      <c r="M498" s="7"/>
      <c r="N498" s="7"/>
      <c r="O498" s="7"/>
      <c r="P498" s="7"/>
      <c r="Q498" s="7"/>
      <c r="R498" s="7"/>
      <c r="S498" s="7"/>
      <c r="T498" s="7"/>
      <c r="U498" s="7"/>
      <c r="V498" s="7"/>
      <c r="W498" s="7"/>
      <c r="X498" s="7"/>
      <c r="Y498" s="7"/>
      <c r="Z498" s="7"/>
      <c r="AA498" s="7"/>
      <c r="AB498" s="7"/>
      <c r="AC498" s="7"/>
    </row>
    <row r="499" spans="1:29" s="4" customFormat="1">
      <c r="A499" s="7"/>
      <c r="B499" s="7"/>
      <c r="C499" s="7"/>
      <c r="D499" s="7"/>
      <c r="E499" s="7"/>
      <c r="F499" s="7"/>
      <c r="G499" s="7"/>
      <c r="H499" s="7"/>
      <c r="I499" s="7"/>
      <c r="J499" s="20"/>
      <c r="K499" s="20"/>
      <c r="L499" s="7"/>
      <c r="M499" s="7"/>
      <c r="N499" s="7"/>
      <c r="O499" s="7"/>
      <c r="P499" s="7"/>
      <c r="Q499" s="7"/>
      <c r="R499" s="7"/>
      <c r="S499" s="7"/>
      <c r="T499" s="7"/>
      <c r="U499" s="7"/>
      <c r="V499" s="7"/>
      <c r="W499" s="7"/>
      <c r="X499" s="7"/>
      <c r="Y499" s="7"/>
      <c r="Z499" s="7"/>
      <c r="AA499" s="7"/>
      <c r="AB499" s="7"/>
      <c r="AC499" s="7"/>
    </row>
    <row r="500" spans="1:29" s="4" customFormat="1">
      <c r="A500" s="7"/>
      <c r="B500" s="7"/>
      <c r="C500" s="7"/>
      <c r="D500" s="7"/>
      <c r="E500" s="7"/>
      <c r="F500" s="7"/>
      <c r="G500" s="7"/>
      <c r="H500" s="7"/>
      <c r="I500" s="7"/>
      <c r="J500" s="20"/>
      <c r="K500" s="20"/>
      <c r="L500" s="7"/>
      <c r="M500" s="7"/>
      <c r="N500" s="7"/>
      <c r="O500" s="7"/>
      <c r="P500" s="7"/>
      <c r="Q500" s="7"/>
      <c r="R500" s="7"/>
      <c r="S500" s="7"/>
      <c r="T500" s="7"/>
      <c r="U500" s="7"/>
      <c r="V500" s="7"/>
      <c r="W500" s="7"/>
      <c r="X500" s="7"/>
      <c r="Y500" s="7"/>
      <c r="Z500" s="7"/>
      <c r="AA500" s="7"/>
      <c r="AB500" s="7"/>
      <c r="AC500" s="7"/>
    </row>
    <row r="501" spans="1:29" s="4" customFormat="1">
      <c r="A501" s="7"/>
      <c r="B501" s="7"/>
      <c r="C501" s="7"/>
      <c r="D501" s="7"/>
      <c r="E501" s="7"/>
      <c r="F501" s="7"/>
      <c r="G501" s="7"/>
      <c r="H501" s="7"/>
      <c r="I501" s="7"/>
      <c r="J501" s="20"/>
      <c r="K501" s="20"/>
      <c r="L501" s="7"/>
      <c r="M501" s="7"/>
      <c r="N501" s="7"/>
      <c r="O501" s="7"/>
      <c r="P501" s="7"/>
      <c r="Q501" s="7"/>
      <c r="R501" s="7"/>
      <c r="S501" s="7"/>
      <c r="T501" s="7"/>
      <c r="U501" s="7"/>
      <c r="V501" s="7"/>
      <c r="W501" s="7"/>
      <c r="X501" s="7"/>
      <c r="Y501" s="7"/>
      <c r="Z501" s="7"/>
      <c r="AA501" s="7"/>
      <c r="AB501" s="7"/>
      <c r="AC501" s="7"/>
    </row>
    <row r="502" spans="1:29" s="4" customFormat="1">
      <c r="A502" s="7"/>
      <c r="B502" s="7"/>
      <c r="C502" s="7"/>
      <c r="D502" s="7"/>
      <c r="E502" s="7"/>
      <c r="F502" s="7"/>
      <c r="G502" s="7"/>
      <c r="H502" s="7"/>
      <c r="I502" s="7"/>
      <c r="J502" s="20"/>
      <c r="K502" s="20"/>
      <c r="L502" s="7"/>
      <c r="M502" s="7"/>
      <c r="N502" s="7"/>
      <c r="O502" s="7"/>
      <c r="P502" s="7"/>
      <c r="Q502" s="7"/>
      <c r="R502" s="7"/>
      <c r="S502" s="7"/>
      <c r="T502" s="7"/>
      <c r="U502" s="7"/>
      <c r="V502" s="7"/>
      <c r="W502" s="7"/>
      <c r="X502" s="7"/>
      <c r="Y502" s="7"/>
      <c r="Z502" s="7"/>
      <c r="AA502" s="7"/>
      <c r="AB502" s="7"/>
      <c r="AC502" s="7"/>
    </row>
    <row r="503" spans="1:29" s="4" customFormat="1">
      <c r="A503" s="7"/>
      <c r="B503" s="7"/>
      <c r="C503" s="7"/>
      <c r="D503" s="7"/>
      <c r="E503" s="7"/>
      <c r="F503" s="7"/>
      <c r="G503" s="7"/>
      <c r="H503" s="7"/>
      <c r="I503" s="7"/>
      <c r="J503" s="20"/>
      <c r="K503" s="20"/>
      <c r="L503" s="7"/>
      <c r="M503" s="7"/>
      <c r="N503" s="7"/>
      <c r="O503" s="7"/>
      <c r="P503" s="7"/>
      <c r="Q503" s="7"/>
      <c r="R503" s="7"/>
      <c r="S503" s="7"/>
      <c r="T503" s="7"/>
      <c r="U503" s="7"/>
      <c r="V503" s="7"/>
      <c r="W503" s="7"/>
      <c r="X503" s="7"/>
      <c r="Y503" s="7"/>
      <c r="Z503" s="7"/>
      <c r="AA503" s="7"/>
      <c r="AB503" s="7"/>
      <c r="AC503" s="7"/>
    </row>
    <row r="504" spans="1:29" s="4" customFormat="1">
      <c r="A504" s="7"/>
      <c r="B504" s="7"/>
      <c r="C504" s="7"/>
      <c r="D504" s="7"/>
      <c r="E504" s="7"/>
      <c r="F504" s="7"/>
      <c r="G504" s="7"/>
      <c r="H504" s="7"/>
      <c r="I504" s="7"/>
      <c r="J504" s="20"/>
      <c r="K504" s="20"/>
      <c r="L504" s="7"/>
      <c r="M504" s="7"/>
      <c r="N504" s="7"/>
      <c r="O504" s="7"/>
      <c r="P504" s="7"/>
      <c r="Q504" s="7"/>
      <c r="R504" s="7"/>
      <c r="S504" s="7"/>
      <c r="T504" s="7"/>
      <c r="U504" s="7"/>
      <c r="V504" s="7"/>
      <c r="W504" s="7"/>
      <c r="X504" s="7"/>
      <c r="Y504" s="7"/>
      <c r="Z504" s="7"/>
      <c r="AA504" s="7"/>
      <c r="AB504" s="7"/>
      <c r="AC504" s="7"/>
    </row>
    <row r="505" spans="1:29" s="4" customFormat="1">
      <c r="A505" s="7"/>
      <c r="B505" s="7"/>
      <c r="C505" s="7"/>
      <c r="D505" s="7"/>
      <c r="E505" s="7"/>
      <c r="F505" s="7"/>
      <c r="G505" s="7"/>
      <c r="H505" s="7"/>
      <c r="I505" s="7"/>
      <c r="J505" s="20"/>
      <c r="K505" s="20"/>
      <c r="L505" s="7"/>
      <c r="M505" s="7"/>
      <c r="N505" s="7"/>
      <c r="O505" s="7"/>
      <c r="P505" s="7"/>
      <c r="Q505" s="7"/>
      <c r="R505" s="7"/>
      <c r="S505" s="7"/>
      <c r="T505" s="7"/>
      <c r="U505" s="7"/>
      <c r="V505" s="7"/>
      <c r="W505" s="7"/>
      <c r="X505" s="7"/>
      <c r="Y505" s="7"/>
      <c r="Z505" s="7"/>
      <c r="AA505" s="7"/>
      <c r="AB505" s="7"/>
      <c r="AC505" s="7"/>
    </row>
    <row r="506" spans="1:29" s="4" customFormat="1">
      <c r="A506" s="7"/>
      <c r="B506" s="7"/>
      <c r="C506" s="7"/>
      <c r="D506" s="7"/>
      <c r="E506" s="7"/>
      <c r="F506" s="7"/>
      <c r="G506" s="7"/>
      <c r="H506" s="7"/>
      <c r="I506" s="7"/>
      <c r="J506" s="20"/>
      <c r="K506" s="20"/>
      <c r="L506" s="7"/>
      <c r="M506" s="7"/>
      <c r="N506" s="7"/>
      <c r="O506" s="7"/>
      <c r="P506" s="7"/>
      <c r="Q506" s="7"/>
      <c r="R506" s="7"/>
      <c r="S506" s="7"/>
      <c r="T506" s="7"/>
      <c r="U506" s="7"/>
      <c r="V506" s="7"/>
      <c r="W506" s="7"/>
      <c r="X506" s="7"/>
      <c r="Y506" s="7"/>
      <c r="Z506" s="7"/>
      <c r="AA506" s="7"/>
      <c r="AB506" s="7"/>
      <c r="AC506" s="7"/>
    </row>
    <row r="507" spans="1:29" s="4" customFormat="1">
      <c r="A507" s="7"/>
      <c r="B507" s="7"/>
      <c r="C507" s="7"/>
      <c r="D507" s="7"/>
      <c r="E507" s="7"/>
      <c r="F507" s="7"/>
      <c r="G507" s="7"/>
      <c r="H507" s="7"/>
      <c r="I507" s="7"/>
      <c r="J507" s="20"/>
      <c r="K507" s="20"/>
      <c r="L507" s="7"/>
      <c r="M507" s="7"/>
      <c r="N507" s="7"/>
      <c r="O507" s="7"/>
      <c r="P507" s="7"/>
      <c r="Q507" s="7"/>
      <c r="R507" s="7"/>
      <c r="S507" s="7"/>
      <c r="T507" s="7"/>
      <c r="U507" s="7"/>
      <c r="V507" s="7"/>
      <c r="W507" s="7"/>
      <c r="X507" s="7"/>
      <c r="Y507" s="7"/>
      <c r="Z507" s="7"/>
      <c r="AA507" s="7"/>
      <c r="AB507" s="7"/>
      <c r="AC507" s="7"/>
    </row>
    <row r="508" spans="1:29" s="4" customFormat="1">
      <c r="A508" s="7"/>
      <c r="B508" s="7"/>
      <c r="C508" s="7"/>
      <c r="D508" s="7"/>
      <c r="E508" s="7"/>
      <c r="F508" s="7"/>
      <c r="G508" s="7"/>
      <c r="H508" s="7"/>
      <c r="I508" s="7"/>
      <c r="J508" s="20"/>
      <c r="K508" s="20"/>
      <c r="L508" s="7"/>
      <c r="M508" s="7"/>
      <c r="N508" s="7"/>
      <c r="O508" s="7"/>
      <c r="P508" s="7"/>
      <c r="Q508" s="7"/>
      <c r="R508" s="7"/>
      <c r="S508" s="7"/>
      <c r="T508" s="7"/>
      <c r="U508" s="7"/>
      <c r="V508" s="7"/>
      <c r="W508" s="7"/>
      <c r="X508" s="7"/>
      <c r="Y508" s="7"/>
      <c r="Z508" s="7"/>
      <c r="AA508" s="7"/>
      <c r="AB508" s="7"/>
      <c r="AC508" s="7"/>
    </row>
    <row r="509" spans="1:29" s="4" customFormat="1">
      <c r="A509" s="7"/>
      <c r="B509" s="7"/>
      <c r="C509" s="7"/>
      <c r="D509" s="7"/>
      <c r="E509" s="7"/>
      <c r="F509" s="7"/>
      <c r="G509" s="7"/>
      <c r="H509" s="7"/>
      <c r="I509" s="7"/>
      <c r="J509" s="20"/>
      <c r="K509" s="20"/>
      <c r="L509" s="7"/>
      <c r="M509" s="7"/>
      <c r="N509" s="7"/>
      <c r="O509" s="7"/>
      <c r="P509" s="7"/>
      <c r="Q509" s="7"/>
      <c r="R509" s="7"/>
      <c r="S509" s="7"/>
      <c r="T509" s="7"/>
      <c r="U509" s="7"/>
      <c r="V509" s="7"/>
      <c r="W509" s="7"/>
      <c r="X509" s="7"/>
      <c r="Y509" s="7"/>
      <c r="Z509" s="7"/>
      <c r="AA509" s="7"/>
      <c r="AB509" s="7"/>
      <c r="AC509" s="7"/>
    </row>
    <row r="510" spans="1:29" s="4" customFormat="1">
      <c r="A510" s="7"/>
      <c r="B510" s="7"/>
      <c r="C510" s="7"/>
      <c r="D510" s="7"/>
      <c r="E510" s="7"/>
      <c r="F510" s="7"/>
      <c r="G510" s="7"/>
      <c r="H510" s="7"/>
      <c r="I510" s="7"/>
      <c r="J510" s="20"/>
      <c r="K510" s="20"/>
      <c r="L510" s="7"/>
      <c r="M510" s="7"/>
      <c r="N510" s="7"/>
      <c r="O510" s="7"/>
      <c r="P510" s="7"/>
      <c r="Q510" s="7"/>
      <c r="R510" s="7"/>
      <c r="S510" s="7"/>
      <c r="T510" s="7"/>
      <c r="U510" s="7"/>
      <c r="V510" s="7"/>
      <c r="W510" s="7"/>
      <c r="X510" s="7"/>
      <c r="Y510" s="7"/>
      <c r="Z510" s="7"/>
      <c r="AA510" s="7"/>
      <c r="AB510" s="7"/>
      <c r="AC510" s="7"/>
    </row>
    <row r="511" spans="1:29" s="4" customFormat="1">
      <c r="A511" s="7"/>
      <c r="B511" s="7"/>
      <c r="C511" s="7"/>
      <c r="D511" s="7"/>
      <c r="E511" s="7"/>
      <c r="F511" s="7"/>
      <c r="G511" s="7"/>
      <c r="H511" s="7"/>
      <c r="I511" s="7"/>
      <c r="J511" s="20"/>
      <c r="K511" s="20"/>
      <c r="L511" s="7"/>
      <c r="M511" s="7"/>
      <c r="N511" s="7"/>
      <c r="O511" s="7"/>
      <c r="P511" s="7"/>
      <c r="Q511" s="7"/>
      <c r="R511" s="7"/>
      <c r="S511" s="7"/>
      <c r="T511" s="7"/>
      <c r="U511" s="7"/>
      <c r="V511" s="7"/>
      <c r="W511" s="7"/>
      <c r="X511" s="7"/>
      <c r="Y511" s="7"/>
      <c r="Z511" s="7"/>
      <c r="AA511" s="7"/>
      <c r="AB511" s="7"/>
      <c r="AC511" s="7"/>
    </row>
    <row r="512" spans="1:29" s="4" customFormat="1">
      <c r="A512" s="7"/>
      <c r="B512" s="7"/>
      <c r="C512" s="7"/>
      <c r="D512" s="7"/>
      <c r="E512" s="7"/>
      <c r="F512" s="7"/>
      <c r="G512" s="7"/>
      <c r="H512" s="7"/>
      <c r="I512" s="7"/>
      <c r="J512" s="20"/>
      <c r="K512" s="20"/>
      <c r="L512" s="7"/>
      <c r="M512" s="7"/>
      <c r="N512" s="7"/>
      <c r="O512" s="7"/>
      <c r="P512" s="7"/>
      <c r="Q512" s="7"/>
      <c r="R512" s="7"/>
      <c r="S512" s="7"/>
      <c r="T512" s="7"/>
      <c r="U512" s="7"/>
      <c r="V512" s="7"/>
      <c r="W512" s="7"/>
      <c r="X512" s="7"/>
      <c r="Y512" s="7"/>
      <c r="Z512" s="7"/>
      <c r="AA512" s="7"/>
      <c r="AB512" s="7"/>
      <c r="AC512" s="7"/>
    </row>
    <row r="513" spans="1:29" s="4" customFormat="1">
      <c r="A513" s="7"/>
      <c r="B513" s="7"/>
      <c r="C513" s="7"/>
      <c r="D513" s="7"/>
      <c r="E513" s="7"/>
      <c r="F513" s="7"/>
      <c r="G513" s="7"/>
      <c r="H513" s="7"/>
      <c r="I513" s="7"/>
      <c r="J513" s="20"/>
      <c r="K513" s="20"/>
      <c r="L513" s="7"/>
      <c r="M513" s="7"/>
      <c r="N513" s="7"/>
      <c r="O513" s="7"/>
      <c r="P513" s="7"/>
      <c r="Q513" s="7"/>
      <c r="R513" s="7"/>
      <c r="S513" s="7"/>
      <c r="T513" s="7"/>
      <c r="U513" s="7"/>
      <c r="V513" s="7"/>
      <c r="W513" s="7"/>
      <c r="X513" s="7"/>
      <c r="Y513" s="7"/>
      <c r="Z513" s="7"/>
      <c r="AA513" s="7"/>
      <c r="AB513" s="7"/>
      <c r="AC513" s="7"/>
    </row>
    <row r="514" spans="1:29" s="4" customFormat="1">
      <c r="A514" s="7"/>
      <c r="B514" s="7"/>
      <c r="C514" s="7"/>
      <c r="D514" s="7"/>
      <c r="E514" s="7"/>
      <c r="F514" s="7"/>
      <c r="G514" s="7"/>
      <c r="H514" s="7"/>
      <c r="I514" s="7"/>
      <c r="J514" s="20"/>
      <c r="K514" s="20"/>
      <c r="L514" s="7"/>
      <c r="M514" s="7"/>
      <c r="N514" s="7"/>
      <c r="O514" s="7"/>
      <c r="P514" s="7"/>
      <c r="Q514" s="7"/>
      <c r="R514" s="7"/>
      <c r="S514" s="7"/>
      <c r="T514" s="7"/>
      <c r="U514" s="7"/>
      <c r="V514" s="7"/>
      <c r="W514" s="7"/>
      <c r="X514" s="7"/>
      <c r="Y514" s="7"/>
      <c r="Z514" s="7"/>
      <c r="AA514" s="7"/>
      <c r="AB514" s="7"/>
      <c r="AC514" s="7"/>
    </row>
    <row r="515" spans="1:29" s="4" customFormat="1">
      <c r="A515" s="7"/>
      <c r="B515" s="7"/>
      <c r="C515" s="7"/>
      <c r="D515" s="7"/>
      <c r="E515" s="7"/>
      <c r="F515" s="7"/>
      <c r="G515" s="7"/>
      <c r="H515" s="7"/>
      <c r="I515" s="7"/>
      <c r="J515" s="20"/>
      <c r="K515" s="20"/>
      <c r="L515" s="7"/>
      <c r="M515" s="7"/>
      <c r="N515" s="7"/>
      <c r="O515" s="7"/>
      <c r="P515" s="7"/>
      <c r="Q515" s="7"/>
      <c r="R515" s="7"/>
      <c r="S515" s="7"/>
      <c r="T515" s="7"/>
      <c r="U515" s="7"/>
      <c r="V515" s="7"/>
      <c r="W515" s="7"/>
      <c r="X515" s="7"/>
      <c r="Y515" s="7"/>
      <c r="Z515" s="7"/>
      <c r="AA515" s="7"/>
      <c r="AB515" s="7"/>
      <c r="AC515" s="7"/>
    </row>
    <row r="516" spans="1:29" s="4" customFormat="1">
      <c r="A516" s="7"/>
      <c r="B516" s="7"/>
      <c r="C516" s="7"/>
      <c r="D516" s="7"/>
      <c r="E516" s="7"/>
      <c r="F516" s="7"/>
      <c r="G516" s="7"/>
      <c r="H516" s="7"/>
      <c r="I516" s="7"/>
      <c r="J516" s="20"/>
      <c r="K516" s="20"/>
      <c r="L516" s="7"/>
      <c r="M516" s="7"/>
      <c r="N516" s="7"/>
      <c r="O516" s="7"/>
      <c r="P516" s="7"/>
      <c r="Q516" s="7"/>
      <c r="R516" s="7"/>
      <c r="S516" s="7"/>
      <c r="T516" s="7"/>
      <c r="U516" s="7"/>
      <c r="V516" s="7"/>
      <c r="W516" s="7"/>
      <c r="X516" s="7"/>
      <c r="Y516" s="7"/>
      <c r="Z516" s="7"/>
      <c r="AA516" s="7"/>
      <c r="AB516" s="7"/>
      <c r="AC516" s="7"/>
    </row>
    <row r="517" spans="1:29" s="4" customFormat="1">
      <c r="A517" s="7"/>
      <c r="B517" s="7"/>
      <c r="C517" s="7"/>
      <c r="D517" s="7"/>
      <c r="E517" s="7"/>
      <c r="F517" s="7"/>
      <c r="G517" s="7"/>
      <c r="H517" s="7"/>
      <c r="I517" s="7"/>
      <c r="J517" s="20"/>
      <c r="K517" s="20"/>
      <c r="L517" s="7"/>
      <c r="M517" s="7"/>
      <c r="N517" s="7"/>
      <c r="O517" s="7"/>
      <c r="P517" s="7"/>
      <c r="Q517" s="7"/>
      <c r="R517" s="7"/>
      <c r="S517" s="7"/>
      <c r="T517" s="7"/>
      <c r="U517" s="7"/>
      <c r="V517" s="7"/>
      <c r="W517" s="7"/>
      <c r="X517" s="7"/>
      <c r="Y517" s="7"/>
      <c r="Z517" s="7"/>
      <c r="AA517" s="7"/>
      <c r="AB517" s="7"/>
      <c r="AC517" s="7"/>
    </row>
    <row r="518" spans="1:29" s="4" customFormat="1">
      <c r="A518" s="7"/>
      <c r="B518" s="7"/>
      <c r="C518" s="7"/>
      <c r="D518" s="7"/>
      <c r="E518" s="7"/>
      <c r="F518" s="7"/>
      <c r="G518" s="7"/>
      <c r="H518" s="7"/>
      <c r="I518" s="7"/>
      <c r="J518" s="20"/>
      <c r="K518" s="20"/>
      <c r="L518" s="7"/>
      <c r="M518" s="7"/>
      <c r="N518" s="7"/>
      <c r="O518" s="7"/>
      <c r="P518" s="7"/>
      <c r="Q518" s="7"/>
      <c r="R518" s="7"/>
      <c r="S518" s="7"/>
      <c r="T518" s="7"/>
      <c r="U518" s="7"/>
      <c r="V518" s="7"/>
      <c r="W518" s="7"/>
      <c r="X518" s="7"/>
      <c r="Y518" s="7"/>
      <c r="Z518" s="7"/>
      <c r="AA518" s="7"/>
      <c r="AB518" s="7"/>
      <c r="AC518" s="7"/>
    </row>
    <row r="519" spans="1:29" s="4" customFormat="1">
      <c r="A519" s="7"/>
      <c r="B519" s="7"/>
      <c r="C519" s="7"/>
      <c r="D519" s="7"/>
      <c r="E519" s="7"/>
      <c r="F519" s="7"/>
      <c r="G519" s="7"/>
      <c r="H519" s="7"/>
      <c r="I519" s="7"/>
      <c r="J519" s="20"/>
      <c r="K519" s="20"/>
      <c r="L519" s="7"/>
      <c r="M519" s="7"/>
      <c r="N519" s="7"/>
      <c r="O519" s="7"/>
      <c r="P519" s="7"/>
      <c r="Q519" s="7"/>
      <c r="R519" s="7"/>
      <c r="S519" s="7"/>
      <c r="T519" s="7"/>
      <c r="U519" s="7"/>
      <c r="V519" s="7"/>
      <c r="W519" s="7"/>
      <c r="X519" s="7"/>
      <c r="Y519" s="7"/>
      <c r="Z519" s="7"/>
      <c r="AA519" s="7"/>
      <c r="AB519" s="7"/>
      <c r="AC519" s="7"/>
    </row>
    <row r="520" spans="1:29" s="4" customFormat="1">
      <c r="A520" s="7"/>
      <c r="B520" s="7"/>
      <c r="C520" s="7"/>
      <c r="D520" s="7"/>
      <c r="E520" s="7"/>
      <c r="F520" s="7"/>
      <c r="G520" s="7"/>
      <c r="H520" s="7"/>
      <c r="I520" s="7"/>
      <c r="J520" s="20"/>
      <c r="K520" s="20"/>
      <c r="L520" s="7"/>
      <c r="M520" s="7"/>
      <c r="N520" s="7"/>
      <c r="O520" s="7"/>
      <c r="P520" s="7"/>
      <c r="Q520" s="7"/>
      <c r="R520" s="7"/>
      <c r="S520" s="7"/>
      <c r="T520" s="7"/>
      <c r="U520" s="7"/>
      <c r="V520" s="7"/>
      <c r="W520" s="7"/>
      <c r="X520" s="7"/>
      <c r="Y520" s="7"/>
      <c r="Z520" s="7"/>
      <c r="AA520" s="7"/>
      <c r="AB520" s="7"/>
      <c r="AC520" s="7"/>
    </row>
    <row r="521" spans="1:29" s="4" customFormat="1">
      <c r="A521" s="7"/>
      <c r="B521" s="7"/>
      <c r="C521" s="7"/>
      <c r="D521" s="7"/>
      <c r="E521" s="7"/>
      <c r="F521" s="7"/>
      <c r="G521" s="7"/>
      <c r="H521" s="7"/>
      <c r="I521" s="7"/>
      <c r="J521" s="20"/>
      <c r="K521" s="20"/>
      <c r="L521" s="7"/>
      <c r="M521" s="7"/>
      <c r="N521" s="7"/>
      <c r="O521" s="7"/>
      <c r="P521" s="7"/>
      <c r="Q521" s="7"/>
      <c r="R521" s="7"/>
      <c r="S521" s="7"/>
      <c r="T521" s="7"/>
      <c r="U521" s="7"/>
      <c r="V521" s="7"/>
      <c r="W521" s="7"/>
      <c r="X521" s="7"/>
      <c r="Y521" s="7"/>
      <c r="Z521" s="7"/>
      <c r="AA521" s="7"/>
      <c r="AB521" s="7"/>
      <c r="AC521" s="7"/>
    </row>
    <row r="522" spans="1:29" s="4" customFormat="1">
      <c r="A522" s="7"/>
      <c r="B522" s="7"/>
      <c r="C522" s="7"/>
      <c r="D522" s="7"/>
      <c r="E522" s="7"/>
      <c r="F522" s="7"/>
      <c r="G522" s="7"/>
      <c r="H522" s="7"/>
      <c r="I522" s="7"/>
      <c r="J522" s="20"/>
      <c r="K522" s="20"/>
      <c r="L522" s="7"/>
      <c r="M522" s="7"/>
      <c r="N522" s="7"/>
      <c r="O522" s="7"/>
      <c r="P522" s="7"/>
      <c r="Q522" s="7"/>
      <c r="R522" s="7"/>
      <c r="S522" s="7"/>
      <c r="T522" s="7"/>
      <c r="U522" s="7"/>
      <c r="V522" s="7"/>
      <c r="W522" s="7"/>
      <c r="X522" s="7"/>
      <c r="Y522" s="7"/>
      <c r="Z522" s="7"/>
      <c r="AA522" s="7"/>
      <c r="AB522" s="7"/>
      <c r="AC522" s="7"/>
    </row>
    <row r="523" spans="1:29" s="4" customFormat="1">
      <c r="A523" s="7"/>
      <c r="B523" s="7"/>
      <c r="C523" s="7"/>
      <c r="D523" s="7"/>
      <c r="E523" s="7"/>
      <c r="F523" s="7"/>
      <c r="G523" s="7"/>
      <c r="H523" s="7"/>
      <c r="I523" s="7"/>
      <c r="J523" s="20"/>
      <c r="K523" s="20"/>
      <c r="L523" s="7"/>
      <c r="M523" s="7"/>
      <c r="N523" s="7"/>
      <c r="O523" s="7"/>
      <c r="P523" s="7"/>
      <c r="Q523" s="7"/>
      <c r="R523" s="7"/>
      <c r="S523" s="7"/>
      <c r="T523" s="7"/>
      <c r="U523" s="7"/>
      <c r="V523" s="7"/>
      <c r="W523" s="7"/>
      <c r="X523" s="7"/>
      <c r="Y523" s="7"/>
      <c r="Z523" s="7"/>
      <c r="AA523" s="7"/>
      <c r="AB523" s="7"/>
      <c r="AC523" s="7"/>
    </row>
    <row r="524" spans="1:29" s="4" customFormat="1">
      <c r="A524" s="7"/>
      <c r="B524" s="7"/>
      <c r="C524" s="7"/>
      <c r="D524" s="7"/>
      <c r="E524" s="7"/>
      <c r="F524" s="7"/>
      <c r="G524" s="7"/>
      <c r="H524" s="7"/>
      <c r="I524" s="7"/>
      <c r="J524" s="20"/>
      <c r="K524" s="20"/>
      <c r="L524" s="7"/>
      <c r="M524" s="7"/>
      <c r="N524" s="7"/>
      <c r="O524" s="7"/>
      <c r="P524" s="7"/>
      <c r="Q524" s="7"/>
      <c r="R524" s="7"/>
      <c r="S524" s="7"/>
      <c r="T524" s="7"/>
      <c r="U524" s="7"/>
      <c r="V524" s="7"/>
      <c r="W524" s="7"/>
      <c r="X524" s="7"/>
      <c r="Y524" s="7"/>
      <c r="Z524" s="7"/>
      <c r="AA524" s="7"/>
      <c r="AB524" s="7"/>
      <c r="AC524" s="7"/>
    </row>
    <row r="525" spans="1:29" s="4" customFormat="1">
      <c r="A525" s="7"/>
      <c r="B525" s="7"/>
      <c r="C525" s="7"/>
      <c r="D525" s="7"/>
      <c r="E525" s="7"/>
      <c r="F525" s="7"/>
      <c r="G525" s="7"/>
      <c r="H525" s="7"/>
      <c r="I525" s="7"/>
      <c r="J525" s="20"/>
      <c r="K525" s="20"/>
      <c r="L525" s="7"/>
      <c r="M525" s="7"/>
      <c r="N525" s="7"/>
      <c r="O525" s="7"/>
      <c r="P525" s="7"/>
      <c r="Q525" s="7"/>
      <c r="R525" s="7"/>
      <c r="S525" s="7"/>
      <c r="T525" s="7"/>
      <c r="U525" s="7"/>
      <c r="V525" s="7"/>
      <c r="W525" s="7"/>
      <c r="X525" s="7"/>
      <c r="Y525" s="7"/>
      <c r="Z525" s="7"/>
      <c r="AA525" s="7"/>
      <c r="AB525" s="7"/>
      <c r="AC525" s="7"/>
    </row>
    <row r="526" spans="1:29" s="4" customFormat="1">
      <c r="A526" s="7"/>
      <c r="B526" s="7"/>
      <c r="C526" s="7"/>
      <c r="D526" s="7"/>
      <c r="E526" s="7"/>
      <c r="F526" s="7"/>
      <c r="G526" s="7"/>
      <c r="H526" s="7"/>
      <c r="I526" s="7"/>
      <c r="J526" s="20"/>
      <c r="K526" s="20"/>
      <c r="L526" s="7"/>
      <c r="M526" s="7"/>
      <c r="N526" s="7"/>
      <c r="O526" s="7"/>
      <c r="P526" s="7"/>
      <c r="Q526" s="7"/>
      <c r="R526" s="7"/>
      <c r="S526" s="7"/>
      <c r="T526" s="7"/>
      <c r="U526" s="7"/>
      <c r="V526" s="7"/>
      <c r="W526" s="7"/>
      <c r="X526" s="7"/>
      <c r="Y526" s="7"/>
      <c r="Z526" s="7"/>
      <c r="AA526" s="7"/>
      <c r="AB526" s="7"/>
      <c r="AC526" s="7"/>
    </row>
    <row r="527" spans="1:29" s="4" customFormat="1">
      <c r="A527" s="7"/>
      <c r="B527" s="7"/>
      <c r="C527" s="7"/>
      <c r="D527" s="7"/>
      <c r="E527" s="7"/>
      <c r="F527" s="7"/>
      <c r="G527" s="7"/>
      <c r="H527" s="7"/>
      <c r="I527" s="7"/>
      <c r="J527" s="20"/>
      <c r="K527" s="20"/>
      <c r="L527" s="7"/>
      <c r="M527" s="7"/>
      <c r="N527" s="7"/>
      <c r="O527" s="7"/>
      <c r="P527" s="7"/>
      <c r="Q527" s="7"/>
      <c r="R527" s="7"/>
      <c r="S527" s="7"/>
      <c r="T527" s="7"/>
      <c r="U527" s="7"/>
      <c r="V527" s="7"/>
      <c r="W527" s="7"/>
      <c r="X527" s="7"/>
      <c r="Y527" s="7"/>
      <c r="Z527" s="7"/>
      <c r="AA527" s="7"/>
      <c r="AB527" s="7"/>
      <c r="AC527" s="7"/>
    </row>
    <row r="528" spans="1:29" s="4" customFormat="1">
      <c r="A528" s="7"/>
      <c r="B528" s="7"/>
      <c r="C528" s="7"/>
      <c r="D528" s="7"/>
      <c r="E528" s="7"/>
      <c r="F528" s="7"/>
      <c r="G528" s="7"/>
      <c r="H528" s="7"/>
      <c r="I528" s="7"/>
      <c r="J528" s="20"/>
      <c r="K528" s="20"/>
      <c r="L528" s="7"/>
      <c r="M528" s="7"/>
      <c r="N528" s="7"/>
      <c r="O528" s="7"/>
      <c r="P528" s="7"/>
      <c r="Q528" s="7"/>
      <c r="R528" s="7"/>
      <c r="S528" s="7"/>
      <c r="T528" s="7"/>
      <c r="U528" s="7"/>
      <c r="V528" s="7"/>
      <c r="W528" s="7"/>
      <c r="X528" s="7"/>
      <c r="Y528" s="7"/>
      <c r="Z528" s="7"/>
      <c r="AA528" s="7"/>
      <c r="AB528" s="7"/>
      <c r="AC528" s="7"/>
    </row>
    <row r="529" spans="1:29" s="4" customFormat="1">
      <c r="A529" s="7"/>
      <c r="B529" s="7"/>
      <c r="C529" s="7"/>
      <c r="D529" s="7"/>
      <c r="E529" s="7"/>
      <c r="F529" s="7"/>
      <c r="G529" s="7"/>
      <c r="H529" s="7"/>
      <c r="I529" s="7"/>
      <c r="J529" s="20"/>
      <c r="K529" s="20"/>
      <c r="L529" s="7"/>
      <c r="M529" s="7"/>
      <c r="N529" s="7"/>
      <c r="O529" s="7"/>
      <c r="P529" s="7"/>
      <c r="Q529" s="7"/>
      <c r="R529" s="7"/>
      <c r="S529" s="7"/>
      <c r="T529" s="7"/>
      <c r="U529" s="7"/>
      <c r="V529" s="7"/>
      <c r="W529" s="7"/>
      <c r="X529" s="7"/>
      <c r="Y529" s="7"/>
      <c r="Z529" s="7"/>
      <c r="AA529" s="7"/>
      <c r="AB529" s="7"/>
      <c r="AC529" s="7"/>
    </row>
    <row r="530" spans="1:29" s="4" customFormat="1">
      <c r="A530" s="7"/>
      <c r="B530" s="7"/>
      <c r="C530" s="7"/>
      <c r="D530" s="7"/>
      <c r="E530" s="7"/>
      <c r="F530" s="7"/>
      <c r="G530" s="7"/>
      <c r="H530" s="7"/>
      <c r="I530" s="7"/>
      <c r="J530" s="20"/>
      <c r="K530" s="20"/>
      <c r="L530" s="7"/>
      <c r="M530" s="7"/>
      <c r="N530" s="7"/>
      <c r="O530" s="7"/>
      <c r="P530" s="7"/>
      <c r="Q530" s="7"/>
      <c r="R530" s="7"/>
      <c r="S530" s="7"/>
      <c r="T530" s="7"/>
      <c r="U530" s="7"/>
      <c r="V530" s="7"/>
      <c r="W530" s="7"/>
      <c r="X530" s="7"/>
      <c r="Y530" s="7"/>
      <c r="Z530" s="7"/>
      <c r="AA530" s="7"/>
      <c r="AB530" s="7"/>
      <c r="AC530" s="7"/>
    </row>
    <row r="531" spans="1:29" s="4" customFormat="1">
      <c r="A531" s="7"/>
      <c r="B531" s="7"/>
      <c r="C531" s="7"/>
      <c r="D531" s="7"/>
      <c r="E531" s="7"/>
      <c r="F531" s="7"/>
      <c r="G531" s="7"/>
      <c r="H531" s="7"/>
      <c r="I531" s="7"/>
      <c r="J531" s="20"/>
      <c r="K531" s="20"/>
      <c r="L531" s="7"/>
      <c r="M531" s="7"/>
      <c r="N531" s="7"/>
      <c r="O531" s="7"/>
      <c r="P531" s="7"/>
      <c r="Q531" s="7"/>
      <c r="R531" s="7"/>
      <c r="S531" s="7"/>
      <c r="T531" s="7"/>
      <c r="U531" s="7"/>
      <c r="V531" s="7"/>
      <c r="W531" s="7"/>
      <c r="X531" s="7"/>
      <c r="Y531" s="7"/>
      <c r="Z531" s="7"/>
      <c r="AA531" s="7"/>
      <c r="AB531" s="7"/>
      <c r="AC531" s="7"/>
    </row>
    <row r="532" spans="1:29" s="4" customFormat="1">
      <c r="A532" s="7"/>
      <c r="B532" s="7"/>
      <c r="C532" s="7"/>
      <c r="D532" s="7"/>
      <c r="E532" s="7"/>
      <c r="F532" s="7"/>
      <c r="G532" s="7"/>
      <c r="H532" s="7"/>
      <c r="I532" s="7"/>
      <c r="J532" s="20"/>
      <c r="K532" s="20"/>
      <c r="L532" s="7"/>
      <c r="M532" s="7"/>
      <c r="N532" s="7"/>
      <c r="O532" s="7"/>
      <c r="P532" s="7"/>
      <c r="Q532" s="7"/>
      <c r="R532" s="7"/>
      <c r="S532" s="7"/>
      <c r="T532" s="7"/>
      <c r="U532" s="7"/>
      <c r="V532" s="7"/>
      <c r="W532" s="7"/>
      <c r="X532" s="7"/>
      <c r="Y532" s="7"/>
      <c r="Z532" s="7"/>
      <c r="AA532" s="7"/>
      <c r="AB532" s="7"/>
      <c r="AC532" s="7"/>
    </row>
    <row r="533" spans="1:29" s="4" customFormat="1">
      <c r="A533" s="7"/>
      <c r="B533" s="7"/>
      <c r="C533" s="7"/>
      <c r="D533" s="7"/>
      <c r="E533" s="7"/>
      <c r="F533" s="7"/>
      <c r="G533" s="7"/>
      <c r="H533" s="7"/>
      <c r="I533" s="7"/>
      <c r="J533" s="20"/>
      <c r="K533" s="20"/>
      <c r="L533" s="7"/>
      <c r="M533" s="7"/>
      <c r="N533" s="7"/>
      <c r="O533" s="7"/>
      <c r="P533" s="7"/>
      <c r="Q533" s="7"/>
      <c r="R533" s="7"/>
      <c r="S533" s="7"/>
      <c r="T533" s="7"/>
      <c r="U533" s="7"/>
      <c r="V533" s="7"/>
      <c r="W533" s="7"/>
      <c r="X533" s="7"/>
      <c r="Y533" s="7"/>
      <c r="Z533" s="7"/>
      <c r="AA533" s="7"/>
      <c r="AB533" s="7"/>
      <c r="AC533" s="7"/>
    </row>
    <row r="534" spans="1:29" s="4" customFormat="1">
      <c r="A534" s="7"/>
      <c r="B534" s="7"/>
      <c r="C534" s="7"/>
      <c r="D534" s="7"/>
      <c r="E534" s="7"/>
      <c r="F534" s="7"/>
      <c r="G534" s="7"/>
      <c r="H534" s="7"/>
      <c r="I534" s="7"/>
      <c r="J534" s="20"/>
      <c r="K534" s="20"/>
      <c r="L534" s="7"/>
      <c r="M534" s="7"/>
      <c r="N534" s="7"/>
      <c r="O534" s="7"/>
      <c r="P534" s="7"/>
      <c r="Q534" s="7"/>
      <c r="R534" s="7"/>
      <c r="S534" s="7"/>
      <c r="T534" s="7"/>
      <c r="U534" s="7"/>
      <c r="V534" s="7"/>
      <c r="W534" s="7"/>
      <c r="X534" s="7"/>
      <c r="Y534" s="7"/>
      <c r="Z534" s="7"/>
      <c r="AA534" s="7"/>
      <c r="AB534" s="7"/>
      <c r="AC534" s="7"/>
    </row>
    <row r="535" spans="1:29" s="4" customFormat="1">
      <c r="A535" s="7"/>
      <c r="B535" s="7"/>
      <c r="C535" s="7"/>
      <c r="D535" s="7"/>
      <c r="E535" s="7"/>
      <c r="F535" s="7"/>
      <c r="G535" s="7"/>
      <c r="H535" s="7"/>
      <c r="I535" s="7"/>
      <c r="J535" s="20"/>
      <c r="K535" s="20"/>
      <c r="L535" s="7"/>
      <c r="M535" s="7"/>
      <c r="N535" s="7"/>
      <c r="O535" s="7"/>
      <c r="P535" s="7"/>
      <c r="Q535" s="7"/>
      <c r="R535" s="7"/>
      <c r="S535" s="7"/>
      <c r="T535" s="7"/>
      <c r="U535" s="7"/>
      <c r="V535" s="7"/>
      <c r="W535" s="7"/>
      <c r="X535" s="7"/>
      <c r="Y535" s="7"/>
      <c r="Z535" s="7"/>
      <c r="AA535" s="7"/>
      <c r="AB535" s="7"/>
      <c r="AC535" s="7"/>
    </row>
    <row r="536" spans="1:29" s="4" customFormat="1">
      <c r="A536" s="7"/>
      <c r="B536" s="7"/>
      <c r="C536" s="7"/>
      <c r="D536" s="7"/>
      <c r="E536" s="7"/>
      <c r="F536" s="7"/>
      <c r="G536" s="7"/>
      <c r="H536" s="7"/>
      <c r="I536" s="7"/>
      <c r="J536" s="20"/>
      <c r="K536" s="20"/>
      <c r="L536" s="7"/>
      <c r="M536" s="7"/>
      <c r="N536" s="7"/>
      <c r="O536" s="7"/>
      <c r="P536" s="7"/>
      <c r="Q536" s="7"/>
      <c r="R536" s="7"/>
      <c r="S536" s="7"/>
      <c r="T536" s="7"/>
      <c r="U536" s="7"/>
      <c r="V536" s="7"/>
      <c r="W536" s="7"/>
      <c r="X536" s="7"/>
      <c r="Y536" s="7"/>
      <c r="Z536" s="7"/>
      <c r="AA536" s="7"/>
      <c r="AB536" s="7"/>
      <c r="AC536" s="7"/>
    </row>
    <row r="537" spans="1:29" s="4" customFormat="1">
      <c r="A537" s="7"/>
      <c r="B537" s="7"/>
      <c r="C537" s="7"/>
      <c r="D537" s="7"/>
      <c r="E537" s="7"/>
      <c r="F537" s="7"/>
      <c r="G537" s="7"/>
      <c r="H537" s="7"/>
      <c r="I537" s="7"/>
      <c r="J537" s="20"/>
      <c r="K537" s="20"/>
      <c r="L537" s="7"/>
      <c r="M537" s="7"/>
      <c r="N537" s="7"/>
      <c r="O537" s="7"/>
      <c r="P537" s="7"/>
      <c r="Q537" s="7"/>
      <c r="R537" s="7"/>
      <c r="S537" s="7"/>
      <c r="T537" s="7"/>
      <c r="U537" s="7"/>
      <c r="V537" s="7"/>
      <c r="W537" s="7"/>
      <c r="X537" s="7"/>
      <c r="Y537" s="7"/>
      <c r="Z537" s="7"/>
      <c r="AA537" s="7"/>
      <c r="AB537" s="7"/>
      <c r="AC537" s="7"/>
    </row>
    <row r="538" spans="1:29" s="4" customFormat="1">
      <c r="A538" s="7"/>
      <c r="B538" s="7"/>
      <c r="C538" s="7"/>
      <c r="D538" s="7"/>
      <c r="E538" s="7"/>
      <c r="F538" s="7"/>
      <c r="G538" s="7"/>
      <c r="H538" s="7"/>
      <c r="I538" s="7"/>
      <c r="J538" s="20"/>
      <c r="K538" s="20"/>
      <c r="L538" s="7"/>
      <c r="M538" s="7"/>
      <c r="N538" s="7"/>
      <c r="O538" s="7"/>
      <c r="P538" s="7"/>
      <c r="Q538" s="7"/>
      <c r="R538" s="7"/>
      <c r="S538" s="7"/>
      <c r="T538" s="7"/>
      <c r="U538" s="7"/>
      <c r="V538" s="7"/>
      <c r="W538" s="7"/>
      <c r="X538" s="7"/>
      <c r="Y538" s="7"/>
      <c r="Z538" s="7"/>
      <c r="AA538" s="7"/>
      <c r="AB538" s="7"/>
      <c r="AC538" s="7"/>
    </row>
    <row r="539" spans="1:29" s="4" customFormat="1">
      <c r="A539" s="7"/>
      <c r="B539" s="7"/>
      <c r="C539" s="7"/>
      <c r="D539" s="7"/>
      <c r="E539" s="7"/>
      <c r="F539" s="7"/>
      <c r="G539" s="7"/>
      <c r="H539" s="7"/>
      <c r="I539" s="7"/>
      <c r="J539" s="20"/>
      <c r="K539" s="20"/>
      <c r="L539" s="7"/>
      <c r="M539" s="7"/>
      <c r="N539" s="7"/>
      <c r="O539" s="7"/>
      <c r="P539" s="7"/>
      <c r="Q539" s="7"/>
      <c r="R539" s="7"/>
      <c r="S539" s="7"/>
      <c r="T539" s="7"/>
      <c r="U539" s="7"/>
      <c r="V539" s="7"/>
      <c r="W539" s="7"/>
      <c r="X539" s="7"/>
      <c r="Y539" s="7"/>
      <c r="Z539" s="7"/>
      <c r="AA539" s="7"/>
      <c r="AB539" s="7"/>
      <c r="AC539" s="7"/>
    </row>
    <row r="540" spans="1:29" s="4" customFormat="1">
      <c r="A540" s="7"/>
      <c r="B540" s="7"/>
      <c r="C540" s="7"/>
      <c r="D540" s="7"/>
      <c r="E540" s="7"/>
      <c r="F540" s="7"/>
      <c r="G540" s="7"/>
      <c r="H540" s="7"/>
      <c r="I540" s="7"/>
      <c r="J540" s="20"/>
      <c r="K540" s="20"/>
      <c r="L540" s="7"/>
      <c r="M540" s="7"/>
      <c r="N540" s="7"/>
      <c r="O540" s="7"/>
      <c r="P540" s="7"/>
      <c r="Q540" s="7"/>
      <c r="R540" s="7"/>
      <c r="S540" s="7"/>
      <c r="T540" s="7"/>
      <c r="U540" s="7"/>
      <c r="V540" s="7"/>
      <c r="W540" s="7"/>
      <c r="X540" s="7"/>
      <c r="Y540" s="7"/>
      <c r="Z540" s="7"/>
      <c r="AA540" s="7"/>
      <c r="AB540" s="7"/>
      <c r="AC540" s="7"/>
    </row>
    <row r="541" spans="1:29" s="4" customFormat="1">
      <c r="A541" s="7"/>
      <c r="B541" s="7"/>
      <c r="C541" s="7"/>
      <c r="D541" s="7"/>
      <c r="E541" s="7"/>
      <c r="F541" s="7"/>
      <c r="G541" s="7"/>
      <c r="H541" s="7"/>
      <c r="I541" s="7"/>
      <c r="J541" s="20"/>
      <c r="K541" s="20"/>
      <c r="L541" s="7"/>
      <c r="M541" s="7"/>
      <c r="N541" s="7"/>
      <c r="O541" s="7"/>
      <c r="P541" s="7"/>
      <c r="Q541" s="7"/>
      <c r="R541" s="7"/>
      <c r="S541" s="7"/>
      <c r="T541" s="7"/>
      <c r="U541" s="7"/>
      <c r="V541" s="7"/>
      <c r="W541" s="7"/>
      <c r="X541" s="7"/>
      <c r="Y541" s="7"/>
      <c r="Z541" s="7"/>
      <c r="AA541" s="7"/>
      <c r="AB541" s="7"/>
      <c r="AC541" s="7"/>
    </row>
    <row r="542" spans="1:29" s="4" customFormat="1">
      <c r="A542" s="7"/>
      <c r="B542" s="7"/>
      <c r="C542" s="7"/>
      <c r="D542" s="7"/>
      <c r="E542" s="7"/>
      <c r="F542" s="7"/>
      <c r="G542" s="7"/>
      <c r="H542" s="7"/>
      <c r="I542" s="7"/>
      <c r="J542" s="20"/>
      <c r="K542" s="20"/>
      <c r="L542" s="7"/>
      <c r="M542" s="7"/>
      <c r="N542" s="7"/>
      <c r="O542" s="7"/>
      <c r="P542" s="7"/>
      <c r="Q542" s="7"/>
      <c r="R542" s="7"/>
      <c r="S542" s="7"/>
      <c r="T542" s="7"/>
      <c r="U542" s="7"/>
      <c r="V542" s="7"/>
      <c r="W542" s="7"/>
      <c r="X542" s="7"/>
      <c r="Y542" s="7"/>
      <c r="Z542" s="7"/>
      <c r="AA542" s="7"/>
      <c r="AB542" s="7"/>
      <c r="AC542" s="7"/>
    </row>
    <row r="543" spans="1:29" s="4" customFormat="1">
      <c r="A543" s="7"/>
      <c r="B543" s="7"/>
      <c r="C543" s="7"/>
      <c r="D543" s="7"/>
      <c r="E543" s="7"/>
      <c r="F543" s="7"/>
      <c r="G543" s="7"/>
      <c r="H543" s="7"/>
      <c r="I543" s="7"/>
      <c r="J543" s="20"/>
      <c r="K543" s="20"/>
      <c r="L543" s="7"/>
      <c r="M543" s="7"/>
      <c r="N543" s="7"/>
      <c r="O543" s="7"/>
      <c r="P543" s="7"/>
      <c r="Q543" s="7"/>
      <c r="R543" s="7"/>
      <c r="S543" s="7"/>
      <c r="T543" s="7"/>
      <c r="U543" s="7"/>
      <c r="V543" s="7"/>
      <c r="W543" s="7"/>
      <c r="X543" s="7"/>
      <c r="Y543" s="7"/>
      <c r="Z543" s="7"/>
      <c r="AA543" s="7"/>
      <c r="AB543" s="7"/>
      <c r="AC543" s="7"/>
    </row>
    <row r="544" spans="1:29" s="4" customFormat="1">
      <c r="A544" s="7"/>
      <c r="B544" s="7"/>
      <c r="C544" s="7"/>
      <c r="D544" s="7"/>
      <c r="E544" s="7"/>
      <c r="F544" s="7"/>
      <c r="G544" s="7"/>
      <c r="H544" s="7"/>
      <c r="I544" s="7"/>
      <c r="J544" s="20"/>
      <c r="K544" s="20"/>
      <c r="L544" s="7"/>
      <c r="M544" s="7"/>
      <c r="N544" s="7"/>
      <c r="O544" s="7"/>
      <c r="P544" s="7"/>
      <c r="Q544" s="7"/>
      <c r="R544" s="7"/>
      <c r="S544" s="7"/>
      <c r="T544" s="7"/>
      <c r="U544" s="7"/>
      <c r="V544" s="7"/>
      <c r="W544" s="7"/>
      <c r="X544" s="7"/>
      <c r="Y544" s="7"/>
      <c r="Z544" s="7"/>
      <c r="AA544" s="7"/>
      <c r="AB544" s="7"/>
      <c r="AC544" s="7"/>
    </row>
    <row r="545" spans="1:29" s="4" customFormat="1">
      <c r="A545" s="7"/>
      <c r="B545" s="7"/>
      <c r="C545" s="7"/>
      <c r="D545" s="7"/>
      <c r="E545" s="7"/>
      <c r="F545" s="7"/>
      <c r="G545" s="7"/>
      <c r="H545" s="7"/>
      <c r="I545" s="7"/>
      <c r="J545" s="20"/>
      <c r="K545" s="20"/>
      <c r="L545" s="7"/>
      <c r="M545" s="7"/>
      <c r="N545" s="7"/>
      <c r="O545" s="7"/>
      <c r="P545" s="7"/>
      <c r="Q545" s="7"/>
      <c r="R545" s="7"/>
      <c r="S545" s="7"/>
      <c r="T545" s="7"/>
      <c r="U545" s="7"/>
      <c r="V545" s="7"/>
      <c r="W545" s="7"/>
      <c r="X545" s="7"/>
      <c r="Y545" s="7"/>
      <c r="Z545" s="7"/>
      <c r="AA545" s="7"/>
      <c r="AB545" s="7"/>
      <c r="AC545" s="7"/>
    </row>
    <row r="546" spans="1:29" s="4" customFormat="1">
      <c r="A546" s="7"/>
      <c r="B546" s="7"/>
      <c r="C546" s="7"/>
      <c r="D546" s="7"/>
      <c r="E546" s="7"/>
      <c r="F546" s="7"/>
      <c r="G546" s="7"/>
      <c r="H546" s="7"/>
      <c r="I546" s="7"/>
      <c r="J546" s="20"/>
      <c r="K546" s="20"/>
      <c r="L546" s="7"/>
      <c r="M546" s="7"/>
      <c r="N546" s="7"/>
      <c r="O546" s="7"/>
      <c r="P546" s="7"/>
      <c r="Q546" s="7"/>
      <c r="R546" s="7"/>
      <c r="S546" s="7"/>
      <c r="T546" s="7"/>
      <c r="U546" s="7"/>
      <c r="V546" s="7"/>
      <c r="W546" s="7"/>
      <c r="X546" s="7"/>
      <c r="Y546" s="7"/>
      <c r="Z546" s="7"/>
      <c r="AA546" s="7"/>
      <c r="AB546" s="7"/>
      <c r="AC546" s="7"/>
    </row>
    <row r="547" spans="1:29" s="4" customFormat="1">
      <c r="A547" s="7"/>
      <c r="B547" s="7"/>
      <c r="C547" s="7"/>
      <c r="D547" s="7"/>
      <c r="E547" s="7"/>
      <c r="F547" s="7"/>
      <c r="G547" s="7"/>
      <c r="H547" s="7"/>
      <c r="I547" s="7"/>
      <c r="J547" s="20"/>
      <c r="K547" s="20"/>
      <c r="L547" s="7"/>
      <c r="M547" s="7"/>
      <c r="N547" s="7"/>
      <c r="O547" s="7"/>
      <c r="P547" s="7"/>
      <c r="Q547" s="7"/>
      <c r="R547" s="7"/>
      <c r="S547" s="7"/>
      <c r="T547" s="7"/>
      <c r="U547" s="7"/>
      <c r="V547" s="7"/>
      <c r="W547" s="7"/>
      <c r="X547" s="7"/>
      <c r="Y547" s="7"/>
      <c r="Z547" s="7"/>
      <c r="AA547" s="7"/>
      <c r="AB547" s="7"/>
      <c r="AC547" s="7"/>
    </row>
    <row r="548" spans="1:29" s="4" customFormat="1">
      <c r="A548" s="7"/>
      <c r="B548" s="7"/>
      <c r="C548" s="7"/>
      <c r="D548" s="7"/>
      <c r="E548" s="7"/>
      <c r="F548" s="7"/>
      <c r="G548" s="7"/>
      <c r="H548" s="7"/>
      <c r="I548" s="7"/>
      <c r="J548" s="20"/>
      <c r="K548" s="20"/>
      <c r="L548" s="7"/>
      <c r="M548" s="7"/>
      <c r="N548" s="7"/>
      <c r="O548" s="7"/>
      <c r="P548" s="7"/>
      <c r="Q548" s="7"/>
      <c r="R548" s="7"/>
      <c r="S548" s="7"/>
      <c r="T548" s="7"/>
      <c r="U548" s="7"/>
      <c r="V548" s="7"/>
      <c r="W548" s="7"/>
      <c r="X548" s="7"/>
      <c r="Y548" s="7"/>
      <c r="Z548" s="7"/>
      <c r="AA548" s="7"/>
      <c r="AB548" s="7"/>
      <c r="AC548" s="7"/>
    </row>
    <row r="549" spans="1:29" s="4" customFormat="1">
      <c r="A549" s="7"/>
      <c r="B549" s="7"/>
      <c r="C549" s="7"/>
      <c r="D549" s="7"/>
      <c r="E549" s="7"/>
      <c r="F549" s="7"/>
      <c r="G549" s="7"/>
      <c r="H549" s="7"/>
      <c r="I549" s="7"/>
      <c r="J549" s="20"/>
      <c r="K549" s="20"/>
      <c r="L549" s="7"/>
      <c r="M549" s="7"/>
      <c r="N549" s="7"/>
      <c r="O549" s="7"/>
      <c r="P549" s="7"/>
      <c r="Q549" s="7"/>
      <c r="R549" s="7"/>
      <c r="S549" s="7"/>
      <c r="T549" s="7"/>
      <c r="U549" s="7"/>
      <c r="V549" s="7"/>
      <c r="W549" s="7"/>
      <c r="X549" s="7"/>
      <c r="Y549" s="7"/>
      <c r="Z549" s="7"/>
      <c r="AA549" s="7"/>
      <c r="AB549" s="7"/>
      <c r="AC549" s="7"/>
    </row>
    <row r="550" spans="1:29" s="4" customFormat="1">
      <c r="A550" s="7"/>
      <c r="B550" s="7"/>
      <c r="C550" s="7"/>
      <c r="D550" s="7"/>
      <c r="E550" s="7"/>
      <c r="F550" s="7"/>
      <c r="G550" s="7"/>
      <c r="H550" s="7"/>
      <c r="I550" s="7"/>
      <c r="J550" s="20"/>
      <c r="K550" s="20"/>
      <c r="L550" s="7"/>
      <c r="M550" s="7"/>
      <c r="N550" s="7"/>
      <c r="O550" s="7"/>
      <c r="P550" s="7"/>
      <c r="Q550" s="7"/>
      <c r="R550" s="7"/>
      <c r="S550" s="7"/>
      <c r="T550" s="7"/>
      <c r="U550" s="7"/>
      <c r="V550" s="7"/>
      <c r="W550" s="7"/>
      <c r="X550" s="7"/>
      <c r="Y550" s="7"/>
      <c r="Z550" s="7"/>
      <c r="AA550" s="7"/>
      <c r="AB550" s="7"/>
      <c r="AC550" s="7"/>
    </row>
    <row r="551" spans="1:29" s="4" customFormat="1">
      <c r="A551" s="7"/>
      <c r="B551" s="7"/>
      <c r="C551" s="7"/>
      <c r="D551" s="7"/>
      <c r="E551" s="7"/>
      <c r="F551" s="7"/>
      <c r="G551" s="7"/>
      <c r="H551" s="7"/>
      <c r="I551" s="7"/>
      <c r="J551" s="20"/>
      <c r="K551" s="20"/>
      <c r="L551" s="7"/>
      <c r="M551" s="7"/>
      <c r="N551" s="7"/>
      <c r="O551" s="7"/>
      <c r="P551" s="7"/>
      <c r="Q551" s="7"/>
      <c r="R551" s="7"/>
      <c r="S551" s="7"/>
      <c r="T551" s="7"/>
      <c r="U551" s="7"/>
      <c r="V551" s="7"/>
      <c r="W551" s="7"/>
      <c r="X551" s="7"/>
      <c r="Y551" s="7"/>
      <c r="Z551" s="7"/>
      <c r="AA551" s="7"/>
      <c r="AB551" s="7"/>
      <c r="AC551" s="7"/>
    </row>
    <row r="552" spans="1:29" s="4" customFormat="1">
      <c r="A552" s="7"/>
      <c r="B552" s="7"/>
      <c r="C552" s="7"/>
      <c r="D552" s="7"/>
      <c r="E552" s="7"/>
      <c r="F552" s="7"/>
      <c r="G552" s="7"/>
      <c r="H552" s="7"/>
      <c r="I552" s="7"/>
      <c r="J552" s="20"/>
      <c r="K552" s="20"/>
      <c r="L552" s="7"/>
      <c r="M552" s="7"/>
      <c r="N552" s="7"/>
      <c r="O552" s="7"/>
      <c r="P552" s="7"/>
      <c r="Q552" s="7"/>
      <c r="R552" s="7"/>
      <c r="S552" s="7"/>
      <c r="T552" s="7"/>
      <c r="U552" s="7"/>
      <c r="V552" s="7"/>
      <c r="W552" s="7"/>
      <c r="X552" s="7"/>
      <c r="Y552" s="7"/>
      <c r="Z552" s="7"/>
      <c r="AA552" s="7"/>
      <c r="AB552" s="7"/>
      <c r="AC552" s="7"/>
    </row>
    <row r="553" spans="1:29" s="4" customFormat="1">
      <c r="A553" s="7"/>
      <c r="B553" s="7"/>
      <c r="C553" s="7"/>
      <c r="D553" s="7"/>
      <c r="E553" s="7"/>
      <c r="F553" s="7"/>
      <c r="G553" s="7"/>
      <c r="H553" s="7"/>
      <c r="I553" s="7"/>
      <c r="J553" s="20"/>
      <c r="K553" s="20"/>
      <c r="L553" s="7"/>
      <c r="M553" s="7"/>
      <c r="N553" s="7"/>
      <c r="O553" s="7"/>
      <c r="P553" s="7"/>
      <c r="Q553" s="7"/>
      <c r="R553" s="7"/>
      <c r="S553" s="7"/>
      <c r="T553" s="7"/>
      <c r="U553" s="7"/>
      <c r="V553" s="7"/>
      <c r="W553" s="7"/>
      <c r="X553" s="7"/>
      <c r="Y553" s="7"/>
      <c r="Z553" s="7"/>
      <c r="AA553" s="7"/>
      <c r="AB553" s="7"/>
      <c r="AC553" s="7"/>
    </row>
    <row r="554" spans="1:29" s="4" customFormat="1">
      <c r="A554" s="7"/>
      <c r="B554" s="7"/>
      <c r="C554" s="7"/>
      <c r="D554" s="7"/>
      <c r="E554" s="7"/>
      <c r="F554" s="7"/>
      <c r="G554" s="7"/>
      <c r="H554" s="7"/>
      <c r="I554" s="7"/>
      <c r="J554" s="20"/>
      <c r="K554" s="20"/>
      <c r="L554" s="7"/>
      <c r="M554" s="7"/>
      <c r="N554" s="7"/>
      <c r="O554" s="7"/>
      <c r="P554" s="7"/>
      <c r="Q554" s="7"/>
      <c r="R554" s="7"/>
      <c r="S554" s="7"/>
      <c r="T554" s="7"/>
      <c r="U554" s="7"/>
      <c r="V554" s="7"/>
      <c r="W554" s="7"/>
      <c r="X554" s="7"/>
      <c r="Y554" s="7"/>
      <c r="Z554" s="7"/>
      <c r="AA554" s="7"/>
      <c r="AB554" s="7"/>
      <c r="AC554" s="7"/>
    </row>
    <row r="555" spans="1:29" s="4" customFormat="1">
      <c r="A555" s="7"/>
      <c r="B555" s="7"/>
      <c r="C555" s="7"/>
      <c r="D555" s="7"/>
      <c r="E555" s="7"/>
      <c r="F555" s="7"/>
      <c r="G555" s="7"/>
      <c r="H555" s="7"/>
      <c r="I555" s="7"/>
      <c r="J555" s="20"/>
      <c r="K555" s="20"/>
      <c r="L555" s="7"/>
      <c r="M555" s="7"/>
      <c r="N555" s="7"/>
      <c r="O555" s="7"/>
      <c r="P555" s="7"/>
      <c r="Q555" s="7"/>
      <c r="R555" s="7"/>
      <c r="S555" s="7"/>
      <c r="T555" s="7"/>
      <c r="U555" s="7"/>
      <c r="V555" s="7"/>
      <c r="W555" s="7"/>
      <c r="X555" s="7"/>
      <c r="Y555" s="7"/>
      <c r="Z555" s="7"/>
      <c r="AA555" s="7"/>
      <c r="AB555" s="7"/>
      <c r="AC555" s="7"/>
    </row>
    <row r="556" spans="1:29" s="4" customFormat="1">
      <c r="A556" s="7"/>
      <c r="B556" s="7"/>
      <c r="C556" s="7"/>
      <c r="D556" s="7"/>
      <c r="E556" s="7"/>
      <c r="F556" s="7"/>
      <c r="G556" s="7"/>
      <c r="H556" s="7"/>
      <c r="I556" s="7"/>
      <c r="J556" s="20"/>
      <c r="K556" s="20"/>
      <c r="L556" s="7"/>
      <c r="M556" s="7"/>
      <c r="N556" s="7"/>
      <c r="O556" s="7"/>
      <c r="P556" s="7"/>
      <c r="Q556" s="7"/>
      <c r="R556" s="7"/>
      <c r="S556" s="7"/>
      <c r="T556" s="7"/>
      <c r="U556" s="7"/>
      <c r="V556" s="7"/>
      <c r="W556" s="7"/>
      <c r="X556" s="7"/>
      <c r="Y556" s="7"/>
      <c r="Z556" s="7"/>
      <c r="AA556" s="7"/>
      <c r="AB556" s="7"/>
      <c r="AC556" s="7"/>
    </row>
    <row r="557" spans="1:29" s="4" customFormat="1">
      <c r="A557" s="7"/>
      <c r="B557" s="7"/>
      <c r="C557" s="7"/>
      <c r="D557" s="7"/>
      <c r="E557" s="7"/>
      <c r="F557" s="7"/>
      <c r="G557" s="7"/>
      <c r="H557" s="7"/>
      <c r="I557" s="7"/>
      <c r="J557" s="20"/>
      <c r="K557" s="20"/>
      <c r="L557" s="7"/>
      <c r="M557" s="7"/>
      <c r="N557" s="7"/>
      <c r="O557" s="7"/>
      <c r="P557" s="7"/>
      <c r="Q557" s="7"/>
      <c r="R557" s="7"/>
      <c r="S557" s="7"/>
      <c r="T557" s="7"/>
      <c r="U557" s="7"/>
      <c r="V557" s="7"/>
      <c r="W557" s="7"/>
      <c r="X557" s="7"/>
      <c r="Y557" s="7"/>
      <c r="Z557" s="7"/>
      <c r="AA557" s="7"/>
      <c r="AB557" s="7"/>
      <c r="AC557" s="7"/>
    </row>
    <row r="558" spans="1:29" s="4" customFormat="1">
      <c r="A558" s="7"/>
      <c r="B558" s="7"/>
      <c r="C558" s="7"/>
      <c r="D558" s="7"/>
      <c r="E558" s="7"/>
      <c r="F558" s="7"/>
      <c r="G558" s="7"/>
      <c r="H558" s="7"/>
      <c r="I558" s="7"/>
      <c r="J558" s="20"/>
      <c r="K558" s="20"/>
      <c r="L558" s="7"/>
      <c r="M558" s="7"/>
      <c r="N558" s="7"/>
      <c r="O558" s="7"/>
      <c r="P558" s="7"/>
      <c r="Q558" s="7"/>
      <c r="R558" s="7"/>
      <c r="S558" s="7"/>
      <c r="T558" s="7"/>
      <c r="U558" s="7"/>
      <c r="V558" s="7"/>
      <c r="W558" s="7"/>
      <c r="X558" s="7"/>
      <c r="Y558" s="7"/>
      <c r="Z558" s="7"/>
      <c r="AA558" s="7"/>
      <c r="AB558" s="7"/>
      <c r="AC558" s="7"/>
    </row>
    <row r="559" spans="1:29" s="4" customFormat="1">
      <c r="A559" s="7"/>
      <c r="B559" s="7"/>
      <c r="C559" s="7"/>
      <c r="D559" s="7"/>
      <c r="E559" s="7"/>
      <c r="F559" s="7"/>
      <c r="G559" s="7"/>
      <c r="H559" s="7"/>
      <c r="I559" s="7"/>
      <c r="J559" s="20"/>
      <c r="K559" s="20"/>
      <c r="L559" s="7"/>
      <c r="M559" s="7"/>
      <c r="N559" s="7"/>
      <c r="O559" s="7"/>
      <c r="P559" s="7"/>
      <c r="Q559" s="7"/>
      <c r="R559" s="7"/>
      <c r="S559" s="7"/>
      <c r="T559" s="7"/>
      <c r="U559" s="7"/>
      <c r="V559" s="7"/>
      <c r="W559" s="7"/>
      <c r="X559" s="7"/>
      <c r="Y559" s="7"/>
      <c r="Z559" s="7"/>
      <c r="AA559" s="7"/>
      <c r="AB559" s="7"/>
      <c r="AC559" s="7"/>
    </row>
    <row r="560" spans="1:29" s="4" customFormat="1">
      <c r="A560" s="7"/>
      <c r="B560" s="7"/>
      <c r="C560" s="7"/>
      <c r="D560" s="7"/>
      <c r="E560" s="7"/>
      <c r="F560" s="7"/>
      <c r="G560" s="7"/>
      <c r="H560" s="7"/>
      <c r="I560" s="7"/>
      <c r="J560" s="20"/>
      <c r="K560" s="20"/>
      <c r="L560" s="7"/>
      <c r="M560" s="7"/>
      <c r="N560" s="7"/>
      <c r="O560" s="7"/>
      <c r="P560" s="7"/>
      <c r="Q560" s="7"/>
      <c r="R560" s="7"/>
      <c r="S560" s="7"/>
      <c r="T560" s="7"/>
      <c r="U560" s="7"/>
      <c r="V560" s="7"/>
      <c r="W560" s="7"/>
      <c r="X560" s="7"/>
      <c r="Y560" s="7"/>
      <c r="Z560" s="7"/>
      <c r="AA560" s="7"/>
      <c r="AB560" s="7"/>
      <c r="AC560" s="7"/>
    </row>
    <row r="561" spans="1:29" s="4" customFormat="1">
      <c r="A561" s="7"/>
      <c r="B561" s="7"/>
      <c r="C561" s="7"/>
      <c r="D561" s="7"/>
      <c r="E561" s="7"/>
      <c r="F561" s="7"/>
      <c r="G561" s="7"/>
      <c r="H561" s="7"/>
      <c r="I561" s="7"/>
      <c r="J561" s="20"/>
      <c r="K561" s="20"/>
      <c r="L561" s="7"/>
      <c r="M561" s="7"/>
      <c r="N561" s="7"/>
      <c r="O561" s="7"/>
      <c r="P561" s="7"/>
      <c r="Q561" s="7"/>
      <c r="R561" s="7"/>
      <c r="S561" s="7"/>
      <c r="T561" s="7"/>
      <c r="U561" s="7"/>
      <c r="V561" s="7"/>
      <c r="W561" s="7"/>
      <c r="X561" s="7"/>
      <c r="Y561" s="7"/>
      <c r="Z561" s="7"/>
      <c r="AA561" s="7"/>
      <c r="AB561" s="7"/>
      <c r="AC561" s="7"/>
    </row>
    <row r="562" spans="1:29" s="4" customFormat="1">
      <c r="A562" s="7"/>
      <c r="B562" s="7"/>
      <c r="C562" s="7"/>
      <c r="D562" s="7"/>
      <c r="E562" s="7"/>
      <c r="F562" s="7"/>
      <c r="G562" s="7"/>
      <c r="H562" s="7"/>
      <c r="I562" s="7"/>
      <c r="J562" s="20"/>
      <c r="K562" s="20"/>
      <c r="L562" s="7"/>
      <c r="M562" s="7"/>
      <c r="N562" s="7"/>
      <c r="O562" s="7"/>
      <c r="P562" s="7"/>
      <c r="Q562" s="7"/>
      <c r="R562" s="7"/>
      <c r="S562" s="7"/>
      <c r="T562" s="7"/>
      <c r="U562" s="7"/>
      <c r="V562" s="7"/>
      <c r="W562" s="7"/>
      <c r="X562" s="7"/>
      <c r="Y562" s="7"/>
      <c r="Z562" s="7"/>
      <c r="AA562" s="7"/>
      <c r="AB562" s="7"/>
      <c r="AC562" s="7"/>
    </row>
    <row r="563" spans="1:29" s="4" customFormat="1">
      <c r="A563" s="7"/>
      <c r="B563" s="7"/>
      <c r="C563" s="7"/>
      <c r="D563" s="7"/>
      <c r="E563" s="7"/>
      <c r="F563" s="7"/>
      <c r="G563" s="7"/>
      <c r="H563" s="7"/>
      <c r="I563" s="7"/>
      <c r="J563" s="20"/>
      <c r="K563" s="20"/>
      <c r="L563" s="7"/>
      <c r="M563" s="7"/>
      <c r="N563" s="7"/>
      <c r="O563" s="7"/>
      <c r="P563" s="7"/>
      <c r="Q563" s="7"/>
      <c r="R563" s="7"/>
      <c r="S563" s="7"/>
      <c r="T563" s="7"/>
      <c r="U563" s="7"/>
      <c r="V563" s="7"/>
      <c r="W563" s="7"/>
      <c r="X563" s="7"/>
      <c r="Y563" s="7"/>
      <c r="Z563" s="7"/>
      <c r="AA563" s="7"/>
      <c r="AB563" s="7"/>
      <c r="AC563" s="7"/>
    </row>
    <row r="564" spans="1:29" s="4" customFormat="1">
      <c r="A564" s="7"/>
      <c r="B564" s="7"/>
      <c r="C564" s="7"/>
      <c r="D564" s="7"/>
      <c r="E564" s="7"/>
      <c r="F564" s="7"/>
      <c r="G564" s="7"/>
      <c r="H564" s="7"/>
      <c r="I564" s="7"/>
      <c r="J564" s="20"/>
      <c r="K564" s="20"/>
      <c r="L564" s="7"/>
      <c r="M564" s="7"/>
      <c r="N564" s="7"/>
      <c r="O564" s="7"/>
      <c r="P564" s="7"/>
      <c r="Q564" s="7"/>
      <c r="R564" s="7"/>
      <c r="S564" s="7"/>
      <c r="T564" s="7"/>
      <c r="U564" s="7"/>
      <c r="V564" s="7"/>
      <c r="W564" s="7"/>
      <c r="X564" s="7"/>
      <c r="Y564" s="7"/>
      <c r="Z564" s="7"/>
      <c r="AA564" s="7"/>
      <c r="AB564" s="7"/>
      <c r="AC564" s="7"/>
    </row>
    <row r="565" spans="1:29" s="4" customFormat="1">
      <c r="A565" s="7"/>
      <c r="B565" s="7"/>
      <c r="C565" s="7"/>
      <c r="D565" s="7"/>
      <c r="E565" s="7"/>
      <c r="F565" s="7"/>
      <c r="G565" s="7"/>
      <c r="H565" s="7"/>
      <c r="I565" s="7"/>
      <c r="J565" s="20"/>
      <c r="K565" s="20"/>
      <c r="L565" s="7"/>
      <c r="M565" s="7"/>
      <c r="N565" s="7"/>
      <c r="O565" s="7"/>
      <c r="P565" s="7"/>
      <c r="Q565" s="7"/>
      <c r="R565" s="7"/>
      <c r="S565" s="7"/>
      <c r="T565" s="7"/>
      <c r="U565" s="7"/>
      <c r="V565" s="7"/>
      <c r="W565" s="7"/>
      <c r="X565" s="7"/>
      <c r="Y565" s="7"/>
      <c r="Z565" s="7"/>
      <c r="AA565" s="7"/>
      <c r="AB565" s="7"/>
      <c r="AC565" s="7"/>
    </row>
    <row r="566" spans="1:29" s="4" customFormat="1">
      <c r="A566" s="7"/>
      <c r="B566" s="7"/>
      <c r="C566" s="7"/>
      <c r="D566" s="7"/>
      <c r="E566" s="7"/>
      <c r="F566" s="7"/>
      <c r="G566" s="7"/>
      <c r="H566" s="7"/>
      <c r="I566" s="7"/>
      <c r="J566" s="20"/>
      <c r="K566" s="20"/>
      <c r="L566" s="7"/>
      <c r="M566" s="7"/>
      <c r="N566" s="7"/>
      <c r="O566" s="7"/>
      <c r="P566" s="7"/>
      <c r="Q566" s="7"/>
      <c r="R566" s="7"/>
      <c r="S566" s="7"/>
      <c r="T566" s="7"/>
      <c r="U566" s="7"/>
      <c r="V566" s="7"/>
      <c r="W566" s="7"/>
      <c r="X566" s="7"/>
      <c r="Y566" s="7"/>
      <c r="Z566" s="7"/>
      <c r="AA566" s="7"/>
      <c r="AB566" s="7"/>
      <c r="AC566" s="7"/>
    </row>
    <row r="567" spans="1:29" s="4" customFormat="1">
      <c r="A567" s="7"/>
      <c r="B567" s="7"/>
      <c r="C567" s="7"/>
      <c r="D567" s="7"/>
      <c r="E567" s="7"/>
      <c r="F567" s="7"/>
      <c r="G567" s="7"/>
      <c r="H567" s="7"/>
      <c r="I567" s="7"/>
      <c r="J567" s="20"/>
      <c r="K567" s="20"/>
      <c r="L567" s="7"/>
      <c r="M567" s="7"/>
      <c r="N567" s="7"/>
      <c r="O567" s="7"/>
      <c r="P567" s="7"/>
      <c r="Q567" s="7"/>
      <c r="R567" s="7"/>
      <c r="S567" s="7"/>
      <c r="T567" s="7"/>
      <c r="U567" s="7"/>
      <c r="V567" s="7"/>
      <c r="W567" s="7"/>
      <c r="X567" s="7"/>
      <c r="Y567" s="7"/>
      <c r="Z567" s="7"/>
      <c r="AA567" s="7"/>
      <c r="AB567" s="7"/>
      <c r="AC567" s="7"/>
    </row>
    <row r="568" spans="1:29" s="4" customFormat="1">
      <c r="A568" s="7"/>
      <c r="B568" s="7"/>
      <c r="C568" s="7"/>
      <c r="D568" s="7"/>
      <c r="E568" s="7"/>
      <c r="F568" s="7"/>
      <c r="G568" s="7"/>
      <c r="H568" s="7"/>
      <c r="I568" s="7"/>
      <c r="J568" s="20"/>
      <c r="K568" s="20"/>
      <c r="L568" s="7"/>
      <c r="M568" s="7"/>
      <c r="N568" s="7"/>
      <c r="O568" s="7"/>
      <c r="P568" s="7"/>
      <c r="Q568" s="7"/>
      <c r="R568" s="7"/>
      <c r="S568" s="7"/>
      <c r="T568" s="7"/>
      <c r="U568" s="7"/>
      <c r="V568" s="7"/>
      <c r="W568" s="7"/>
      <c r="X568" s="7"/>
      <c r="Y568" s="7"/>
      <c r="Z568" s="7"/>
      <c r="AA568" s="7"/>
      <c r="AB568" s="7"/>
      <c r="AC568" s="7"/>
    </row>
    <row r="569" spans="1:29" s="4" customFormat="1">
      <c r="A569" s="7"/>
      <c r="B569" s="7"/>
      <c r="C569" s="7"/>
      <c r="D569" s="7"/>
      <c r="E569" s="7"/>
      <c r="F569" s="7"/>
      <c r="G569" s="7"/>
      <c r="H569" s="7"/>
      <c r="I569" s="7"/>
      <c r="J569" s="20"/>
      <c r="K569" s="20"/>
      <c r="L569" s="7"/>
      <c r="M569" s="7"/>
      <c r="N569" s="7"/>
      <c r="O569" s="7"/>
      <c r="P569" s="7"/>
      <c r="Q569" s="7"/>
      <c r="R569" s="7"/>
      <c r="S569" s="7"/>
      <c r="T569" s="7"/>
      <c r="U569" s="7"/>
      <c r="V569" s="7"/>
      <c r="W569" s="7"/>
      <c r="X569" s="7"/>
      <c r="Y569" s="7"/>
      <c r="Z569" s="7"/>
      <c r="AA569" s="7"/>
      <c r="AB569" s="7"/>
      <c r="AC569" s="7"/>
    </row>
    <row r="570" spans="1:29" s="4" customFormat="1">
      <c r="A570" s="7"/>
      <c r="B570" s="7"/>
      <c r="C570" s="7"/>
      <c r="D570" s="7"/>
      <c r="E570" s="7"/>
      <c r="F570" s="7"/>
      <c r="G570" s="7"/>
      <c r="H570" s="7"/>
      <c r="I570" s="7"/>
      <c r="J570" s="20"/>
      <c r="K570" s="20"/>
      <c r="L570" s="7"/>
      <c r="M570" s="7"/>
      <c r="N570" s="7"/>
      <c r="O570" s="7"/>
      <c r="P570" s="7"/>
      <c r="Q570" s="7"/>
      <c r="R570" s="7"/>
      <c r="S570" s="7"/>
      <c r="T570" s="7"/>
      <c r="U570" s="7"/>
      <c r="V570" s="7"/>
      <c r="W570" s="7"/>
      <c r="X570" s="7"/>
      <c r="Y570" s="7"/>
      <c r="Z570" s="7"/>
      <c r="AA570" s="7"/>
      <c r="AB570" s="7"/>
      <c r="AC570" s="7"/>
    </row>
    <row r="571" spans="1:29" s="4" customFormat="1">
      <c r="A571" s="7"/>
      <c r="B571" s="7"/>
      <c r="C571" s="7"/>
      <c r="D571" s="7"/>
      <c r="E571" s="7"/>
      <c r="F571" s="7"/>
      <c r="G571" s="7"/>
      <c r="H571" s="7"/>
      <c r="I571" s="7"/>
      <c r="J571" s="20"/>
      <c r="K571" s="20"/>
      <c r="L571" s="7"/>
      <c r="M571" s="7"/>
      <c r="N571" s="7"/>
      <c r="O571" s="7"/>
      <c r="P571" s="7"/>
      <c r="Q571" s="7"/>
      <c r="R571" s="7"/>
      <c r="S571" s="7"/>
      <c r="T571" s="7"/>
      <c r="U571" s="7"/>
      <c r="V571" s="7"/>
      <c r="W571" s="7"/>
      <c r="X571" s="7"/>
      <c r="Y571" s="7"/>
      <c r="Z571" s="7"/>
      <c r="AA571" s="7"/>
      <c r="AB571" s="7"/>
      <c r="AC571" s="7"/>
    </row>
    <row r="572" spans="1:29" s="4" customFormat="1">
      <c r="A572" s="7"/>
      <c r="B572" s="7"/>
      <c r="C572" s="7"/>
      <c r="D572" s="7"/>
      <c r="E572" s="7"/>
      <c r="F572" s="7"/>
      <c r="G572" s="7"/>
      <c r="H572" s="7"/>
      <c r="I572" s="7"/>
      <c r="J572" s="20"/>
      <c r="K572" s="20"/>
      <c r="L572" s="7"/>
      <c r="M572" s="7"/>
      <c r="N572" s="7"/>
      <c r="O572" s="7"/>
      <c r="P572" s="7"/>
      <c r="Q572" s="7"/>
      <c r="R572" s="7"/>
      <c r="S572" s="7"/>
      <c r="T572" s="7"/>
      <c r="U572" s="7"/>
      <c r="V572" s="7"/>
      <c r="W572" s="7"/>
      <c r="X572" s="7"/>
      <c r="Y572" s="7"/>
      <c r="Z572" s="7"/>
      <c r="AA572" s="7"/>
      <c r="AB572" s="7"/>
      <c r="AC572" s="7"/>
    </row>
    <row r="573" spans="1:29" s="4" customFormat="1">
      <c r="A573" s="7"/>
      <c r="B573" s="7"/>
      <c r="C573" s="7"/>
      <c r="D573" s="7"/>
      <c r="E573" s="7"/>
      <c r="F573" s="7"/>
      <c r="G573" s="7"/>
      <c r="H573" s="7"/>
      <c r="I573" s="7"/>
      <c r="J573" s="20"/>
      <c r="K573" s="20"/>
      <c r="L573" s="7"/>
      <c r="M573" s="7"/>
      <c r="N573" s="7"/>
      <c r="O573" s="7"/>
      <c r="P573" s="7"/>
      <c r="Q573" s="7"/>
      <c r="R573" s="7"/>
      <c r="S573" s="7"/>
      <c r="T573" s="7"/>
      <c r="U573" s="7"/>
      <c r="V573" s="7"/>
      <c r="W573" s="7"/>
      <c r="X573" s="7"/>
      <c r="Y573" s="7"/>
      <c r="Z573" s="7"/>
      <c r="AA573" s="7"/>
      <c r="AB573" s="7"/>
      <c r="AC573" s="7"/>
    </row>
    <row r="574" spans="1:29" s="4" customFormat="1">
      <c r="A574" s="7"/>
      <c r="B574" s="7"/>
      <c r="C574" s="7"/>
      <c r="D574" s="7"/>
      <c r="E574" s="7"/>
      <c r="F574" s="7"/>
      <c r="G574" s="7"/>
      <c r="H574" s="7"/>
      <c r="I574" s="7"/>
      <c r="J574" s="20"/>
      <c r="K574" s="20"/>
      <c r="L574" s="7"/>
      <c r="M574" s="7"/>
      <c r="N574" s="7"/>
      <c r="O574" s="7"/>
      <c r="P574" s="7"/>
      <c r="Q574" s="7"/>
      <c r="R574" s="7"/>
      <c r="S574" s="7"/>
      <c r="T574" s="7"/>
      <c r="U574" s="7"/>
      <c r="V574" s="7"/>
      <c r="W574" s="7"/>
      <c r="X574" s="7"/>
      <c r="Y574" s="7"/>
      <c r="Z574" s="7"/>
      <c r="AA574" s="7"/>
      <c r="AB574" s="7"/>
      <c r="AC574" s="7"/>
    </row>
    <row r="575" spans="1:29" s="4" customFormat="1">
      <c r="A575" s="7"/>
      <c r="B575" s="7"/>
      <c r="C575" s="7"/>
      <c r="D575" s="7"/>
      <c r="E575" s="7"/>
      <c r="F575" s="7"/>
      <c r="G575" s="7"/>
      <c r="H575" s="7"/>
      <c r="I575" s="7"/>
      <c r="J575" s="20"/>
      <c r="K575" s="20"/>
      <c r="L575" s="7"/>
      <c r="M575" s="7"/>
      <c r="N575" s="7"/>
      <c r="O575" s="7"/>
      <c r="P575" s="7"/>
      <c r="Q575" s="7"/>
      <c r="R575" s="7"/>
      <c r="S575" s="7"/>
      <c r="T575" s="7"/>
      <c r="U575" s="7"/>
      <c r="V575" s="7"/>
      <c r="W575" s="7"/>
      <c r="X575" s="7"/>
      <c r="Y575" s="7"/>
      <c r="Z575" s="7"/>
      <c r="AA575" s="7"/>
      <c r="AB575" s="7"/>
      <c r="AC575" s="7"/>
    </row>
    <row r="576" spans="1:29" s="4" customFormat="1">
      <c r="A576" s="7"/>
      <c r="B576" s="7"/>
      <c r="C576" s="7"/>
      <c r="D576" s="7"/>
      <c r="E576" s="7"/>
      <c r="F576" s="7"/>
      <c r="G576" s="7"/>
      <c r="H576" s="7"/>
      <c r="I576" s="7"/>
      <c r="J576" s="20"/>
      <c r="K576" s="20"/>
      <c r="L576" s="7"/>
      <c r="M576" s="7"/>
      <c r="N576" s="7"/>
      <c r="O576" s="7"/>
      <c r="P576" s="7"/>
      <c r="Q576" s="7"/>
      <c r="R576" s="7"/>
      <c r="S576" s="7"/>
      <c r="T576" s="7"/>
      <c r="U576" s="7"/>
      <c r="V576" s="7"/>
      <c r="W576" s="7"/>
      <c r="X576" s="7"/>
      <c r="Y576" s="7"/>
      <c r="Z576" s="7"/>
      <c r="AA576" s="7"/>
      <c r="AB576" s="7"/>
      <c r="AC576" s="7"/>
    </row>
    <row r="577" spans="1:29" s="4" customFormat="1">
      <c r="A577" s="7"/>
      <c r="B577" s="7"/>
      <c r="C577" s="7"/>
      <c r="D577" s="7"/>
      <c r="E577" s="7"/>
      <c r="F577" s="7"/>
      <c r="G577" s="7"/>
      <c r="H577" s="7"/>
      <c r="I577" s="7"/>
      <c r="J577" s="20"/>
      <c r="K577" s="20"/>
      <c r="L577" s="7"/>
      <c r="M577" s="7"/>
      <c r="N577" s="7"/>
      <c r="O577" s="7"/>
      <c r="P577" s="7"/>
      <c r="Q577" s="7"/>
      <c r="R577" s="7"/>
      <c r="S577" s="7"/>
      <c r="T577" s="7"/>
      <c r="U577" s="7"/>
      <c r="V577" s="7"/>
      <c r="W577" s="7"/>
      <c r="X577" s="7"/>
      <c r="Y577" s="7"/>
      <c r="Z577" s="7"/>
      <c r="AA577" s="7"/>
      <c r="AB577" s="7"/>
      <c r="AC577" s="7"/>
    </row>
    <row r="578" spans="1:29" s="4" customFormat="1">
      <c r="A578" s="7"/>
      <c r="B578" s="7"/>
      <c r="C578" s="7"/>
      <c r="D578" s="7"/>
      <c r="E578" s="7"/>
      <c r="F578" s="7"/>
      <c r="G578" s="7"/>
      <c r="H578" s="7"/>
      <c r="I578" s="7"/>
      <c r="J578" s="20"/>
      <c r="K578" s="20"/>
      <c r="L578" s="7"/>
      <c r="M578" s="7"/>
      <c r="N578" s="7"/>
      <c r="O578" s="7"/>
      <c r="P578" s="7"/>
      <c r="Q578" s="7"/>
      <c r="R578" s="7"/>
      <c r="S578" s="7"/>
      <c r="T578" s="7"/>
      <c r="U578" s="7"/>
      <c r="V578" s="7"/>
      <c r="W578" s="7"/>
      <c r="X578" s="7"/>
      <c r="Y578" s="7"/>
      <c r="Z578" s="7"/>
      <c r="AA578" s="7"/>
      <c r="AB578" s="7"/>
      <c r="AC578" s="7"/>
    </row>
    <row r="579" spans="1:29" s="4" customFormat="1">
      <c r="A579" s="7"/>
      <c r="B579" s="7"/>
      <c r="C579" s="7"/>
      <c r="D579" s="7"/>
      <c r="E579" s="7"/>
      <c r="F579" s="7"/>
      <c r="G579" s="7"/>
      <c r="H579" s="7"/>
      <c r="I579" s="7"/>
      <c r="J579" s="20"/>
      <c r="K579" s="20"/>
      <c r="L579" s="7"/>
      <c r="M579" s="7"/>
      <c r="N579" s="7"/>
      <c r="O579" s="7"/>
      <c r="P579" s="7"/>
      <c r="Q579" s="7"/>
      <c r="R579" s="7"/>
      <c r="S579" s="7"/>
      <c r="T579" s="7"/>
      <c r="U579" s="7"/>
      <c r="V579" s="7"/>
      <c r="W579" s="7"/>
      <c r="X579" s="7"/>
      <c r="Y579" s="7"/>
      <c r="Z579" s="7"/>
      <c r="AA579" s="7"/>
      <c r="AB579" s="7"/>
      <c r="AC579" s="7"/>
    </row>
    <row r="580" spans="1:29" s="4" customFormat="1">
      <c r="A580" s="7"/>
      <c r="B580" s="7"/>
      <c r="C580" s="7"/>
      <c r="D580" s="7"/>
      <c r="E580" s="7"/>
      <c r="F580" s="7"/>
      <c r="G580" s="7"/>
      <c r="H580" s="7"/>
      <c r="I580" s="7"/>
      <c r="J580" s="20"/>
      <c r="K580" s="20"/>
      <c r="L580" s="7"/>
      <c r="M580" s="7"/>
      <c r="N580" s="7"/>
      <c r="O580" s="7"/>
      <c r="P580" s="7"/>
      <c r="Q580" s="7"/>
      <c r="R580" s="7"/>
      <c r="S580" s="7"/>
      <c r="T580" s="7"/>
      <c r="U580" s="7"/>
      <c r="V580" s="7"/>
      <c r="W580" s="7"/>
      <c r="X580" s="7"/>
      <c r="Y580" s="7"/>
      <c r="Z580" s="7"/>
      <c r="AA580" s="7"/>
      <c r="AB580" s="7"/>
      <c r="AC580" s="7"/>
    </row>
    <row r="581" spans="1:29" s="4" customFormat="1">
      <c r="A581" s="7"/>
      <c r="B581" s="7"/>
      <c r="C581" s="7"/>
      <c r="D581" s="7"/>
      <c r="E581" s="7"/>
      <c r="F581" s="7"/>
      <c r="G581" s="7"/>
      <c r="H581" s="7"/>
      <c r="I581" s="7"/>
      <c r="J581" s="20"/>
      <c r="K581" s="20"/>
      <c r="L581" s="7"/>
      <c r="M581" s="7"/>
      <c r="N581" s="7"/>
      <c r="O581" s="7"/>
      <c r="P581" s="7"/>
      <c r="Q581" s="7"/>
      <c r="R581" s="7"/>
      <c r="S581" s="7"/>
      <c r="T581" s="7"/>
      <c r="U581" s="7"/>
      <c r="V581" s="7"/>
      <c r="W581" s="7"/>
      <c r="X581" s="7"/>
      <c r="Y581" s="7"/>
      <c r="Z581" s="7"/>
      <c r="AA581" s="7"/>
      <c r="AB581" s="7"/>
      <c r="AC581" s="7"/>
    </row>
    <row r="582" spans="1:29" s="4" customFormat="1">
      <c r="A582" s="7"/>
      <c r="B582" s="7"/>
      <c r="C582" s="7"/>
      <c r="D582" s="7"/>
      <c r="E582" s="7"/>
      <c r="F582" s="7"/>
      <c r="G582" s="7"/>
      <c r="H582" s="7"/>
      <c r="I582" s="7"/>
      <c r="J582" s="20"/>
      <c r="K582" s="20"/>
      <c r="L582" s="7"/>
      <c r="M582" s="7"/>
      <c r="N582" s="7"/>
      <c r="O582" s="7"/>
      <c r="P582" s="7"/>
      <c r="Q582" s="7"/>
      <c r="R582" s="7"/>
      <c r="S582" s="7"/>
      <c r="T582" s="7"/>
      <c r="U582" s="7"/>
      <c r="V582" s="7"/>
      <c r="W582" s="7"/>
      <c r="X582" s="7"/>
      <c r="Y582" s="7"/>
      <c r="Z582" s="7"/>
      <c r="AA582" s="7"/>
      <c r="AB582" s="7"/>
      <c r="AC582" s="7"/>
    </row>
    <row r="583" spans="1:29" s="4" customFormat="1">
      <c r="A583" s="7"/>
      <c r="B583" s="7"/>
      <c r="C583" s="7"/>
      <c r="D583" s="7"/>
      <c r="E583" s="7"/>
      <c r="F583" s="7"/>
      <c r="G583" s="7"/>
      <c r="H583" s="7"/>
      <c r="I583" s="7"/>
      <c r="J583" s="20"/>
      <c r="K583" s="20"/>
      <c r="L583" s="7"/>
      <c r="M583" s="7"/>
      <c r="N583" s="7"/>
      <c r="O583" s="7"/>
      <c r="P583" s="7"/>
      <c r="Q583" s="7"/>
      <c r="R583" s="7"/>
      <c r="S583" s="7"/>
      <c r="T583" s="7"/>
      <c r="U583" s="7"/>
      <c r="V583" s="7"/>
      <c r="W583" s="7"/>
      <c r="X583" s="7"/>
      <c r="Y583" s="7"/>
      <c r="Z583" s="7"/>
      <c r="AA583" s="7"/>
      <c r="AB583" s="7"/>
      <c r="AC583" s="7"/>
    </row>
    <row r="584" spans="1:29" s="4" customFormat="1">
      <c r="A584" s="7"/>
      <c r="B584" s="7"/>
      <c r="C584" s="7"/>
      <c r="D584" s="7"/>
      <c r="E584" s="7"/>
      <c r="F584" s="7"/>
      <c r="G584" s="7"/>
      <c r="H584" s="7"/>
      <c r="I584" s="7"/>
      <c r="J584" s="20"/>
      <c r="K584" s="20"/>
      <c r="L584" s="7"/>
      <c r="M584" s="7"/>
      <c r="N584" s="7"/>
      <c r="O584" s="7"/>
      <c r="P584" s="7"/>
      <c r="Q584" s="7"/>
      <c r="R584" s="7"/>
      <c r="S584" s="7"/>
      <c r="T584" s="7"/>
      <c r="U584" s="7"/>
      <c r="V584" s="7"/>
      <c r="W584" s="7"/>
      <c r="X584" s="7"/>
      <c r="Y584" s="7"/>
      <c r="Z584" s="7"/>
      <c r="AA584" s="7"/>
      <c r="AB584" s="7"/>
      <c r="AC584" s="7"/>
    </row>
    <row r="585" spans="1:29" s="4" customFormat="1">
      <c r="A585" s="7"/>
      <c r="B585" s="7"/>
      <c r="C585" s="7"/>
      <c r="D585" s="7"/>
      <c r="E585" s="7"/>
      <c r="F585" s="7"/>
      <c r="G585" s="7"/>
      <c r="H585" s="7"/>
      <c r="I585" s="7"/>
      <c r="J585" s="20"/>
      <c r="K585" s="20"/>
      <c r="L585" s="7"/>
      <c r="M585" s="7"/>
      <c r="N585" s="7"/>
      <c r="O585" s="7"/>
      <c r="P585" s="7"/>
      <c r="Q585" s="7"/>
      <c r="R585" s="7"/>
      <c r="S585" s="7"/>
      <c r="T585" s="7"/>
      <c r="U585" s="7"/>
      <c r="V585" s="7"/>
      <c r="W585" s="7"/>
      <c r="X585" s="7"/>
      <c r="Y585" s="7"/>
      <c r="Z585" s="7"/>
      <c r="AA585" s="7"/>
      <c r="AB585" s="7"/>
      <c r="AC585" s="7"/>
    </row>
    <row r="586" spans="1:29" s="4" customFormat="1">
      <c r="A586" s="7"/>
      <c r="B586" s="7"/>
      <c r="C586" s="7"/>
      <c r="D586" s="7"/>
      <c r="E586" s="7"/>
      <c r="F586" s="7"/>
      <c r="G586" s="7"/>
      <c r="H586" s="7"/>
      <c r="I586" s="7"/>
      <c r="J586" s="20"/>
      <c r="K586" s="20"/>
      <c r="L586" s="7"/>
      <c r="M586" s="7"/>
      <c r="N586" s="7"/>
      <c r="O586" s="7"/>
      <c r="P586" s="7"/>
      <c r="Q586" s="7"/>
      <c r="R586" s="7"/>
      <c r="S586" s="7"/>
      <c r="T586" s="7"/>
      <c r="U586" s="7"/>
      <c r="V586" s="7"/>
      <c r="W586" s="7"/>
      <c r="X586" s="7"/>
      <c r="Y586" s="7"/>
      <c r="Z586" s="7"/>
      <c r="AA586" s="7"/>
      <c r="AB586" s="7"/>
      <c r="AC586" s="7"/>
    </row>
    <row r="587" spans="1:29" s="4" customFormat="1">
      <c r="A587" s="7"/>
      <c r="B587" s="7"/>
      <c r="C587" s="7"/>
      <c r="D587" s="7"/>
      <c r="E587" s="7"/>
      <c r="F587" s="7"/>
      <c r="G587" s="7"/>
      <c r="H587" s="7"/>
      <c r="I587" s="7"/>
      <c r="J587" s="20"/>
      <c r="K587" s="20"/>
      <c r="L587" s="7"/>
      <c r="M587" s="7"/>
      <c r="N587" s="7"/>
      <c r="O587" s="7"/>
      <c r="P587" s="7"/>
      <c r="Q587" s="7"/>
      <c r="R587" s="7"/>
      <c r="S587" s="7"/>
      <c r="T587" s="7"/>
      <c r="U587" s="7"/>
      <c r="V587" s="7"/>
      <c r="W587" s="7"/>
      <c r="X587" s="7"/>
      <c r="Y587" s="7"/>
      <c r="Z587" s="7"/>
      <c r="AA587" s="7"/>
      <c r="AB587" s="7"/>
      <c r="AC587" s="7"/>
    </row>
    <row r="588" spans="1:29" s="4" customFormat="1">
      <c r="A588" s="7"/>
      <c r="B588" s="7"/>
      <c r="C588" s="7"/>
      <c r="D588" s="7"/>
      <c r="E588" s="7"/>
      <c r="F588" s="7"/>
      <c r="G588" s="7"/>
      <c r="H588" s="7"/>
      <c r="I588" s="7"/>
      <c r="J588" s="20"/>
      <c r="K588" s="20"/>
      <c r="L588" s="7"/>
      <c r="M588" s="7"/>
      <c r="N588" s="7"/>
      <c r="O588" s="7"/>
      <c r="P588" s="7"/>
      <c r="Q588" s="7"/>
      <c r="R588" s="7"/>
      <c r="S588" s="7"/>
      <c r="T588" s="7"/>
      <c r="U588" s="7"/>
      <c r="V588" s="7"/>
      <c r="W588" s="7"/>
      <c r="X588" s="7"/>
      <c r="Y588" s="7"/>
      <c r="Z588" s="7"/>
      <c r="AA588" s="7"/>
      <c r="AB588" s="7"/>
      <c r="AC588" s="7"/>
    </row>
    <row r="589" spans="1:29" s="4" customFormat="1">
      <c r="A589" s="7"/>
      <c r="B589" s="7"/>
      <c r="C589" s="7"/>
      <c r="D589" s="7"/>
      <c r="E589" s="7"/>
      <c r="F589" s="7"/>
      <c r="G589" s="7"/>
      <c r="H589" s="7"/>
      <c r="I589" s="7"/>
      <c r="J589" s="20"/>
      <c r="K589" s="20"/>
      <c r="L589" s="7"/>
      <c r="M589" s="7"/>
      <c r="N589" s="7"/>
      <c r="O589" s="7"/>
      <c r="P589" s="7"/>
      <c r="Q589" s="7"/>
      <c r="R589" s="7"/>
      <c r="S589" s="7"/>
      <c r="T589" s="7"/>
      <c r="U589" s="7"/>
      <c r="V589" s="7"/>
      <c r="W589" s="7"/>
      <c r="X589" s="7"/>
      <c r="Y589" s="7"/>
      <c r="Z589" s="7"/>
      <c r="AA589" s="7"/>
      <c r="AB589" s="7"/>
      <c r="AC589" s="7"/>
    </row>
    <row r="590" spans="1:29" s="4" customFormat="1">
      <c r="A590" s="7"/>
      <c r="B590" s="7"/>
      <c r="C590" s="7"/>
      <c r="D590" s="7"/>
      <c r="E590" s="7"/>
      <c r="F590" s="7"/>
      <c r="G590" s="7"/>
      <c r="H590" s="7"/>
      <c r="I590" s="7"/>
      <c r="J590" s="20"/>
      <c r="K590" s="20"/>
      <c r="L590" s="7"/>
      <c r="M590" s="7"/>
      <c r="N590" s="7"/>
      <c r="O590" s="7"/>
      <c r="P590" s="7"/>
      <c r="Q590" s="7"/>
      <c r="R590" s="7"/>
      <c r="S590" s="7"/>
      <c r="T590" s="7"/>
      <c r="U590" s="7"/>
      <c r="V590" s="7"/>
      <c r="W590" s="7"/>
      <c r="X590" s="7"/>
      <c r="Y590" s="7"/>
      <c r="Z590" s="7"/>
      <c r="AA590" s="7"/>
      <c r="AB590" s="7"/>
      <c r="AC590" s="7"/>
    </row>
    <row r="591" spans="1:29" s="4" customFormat="1">
      <c r="A591" s="7"/>
      <c r="B591" s="7"/>
      <c r="C591" s="7"/>
      <c r="D591" s="7"/>
      <c r="E591" s="7"/>
      <c r="F591" s="7"/>
      <c r="G591" s="7"/>
      <c r="H591" s="7"/>
      <c r="I591" s="7"/>
      <c r="J591" s="20"/>
      <c r="K591" s="20"/>
      <c r="L591" s="7"/>
      <c r="M591" s="7"/>
      <c r="N591" s="7"/>
      <c r="O591" s="7"/>
      <c r="P591" s="7"/>
      <c r="Q591" s="7"/>
      <c r="R591" s="7"/>
      <c r="S591" s="7"/>
      <c r="T591" s="7"/>
      <c r="U591" s="7"/>
      <c r="V591" s="7"/>
      <c r="W591" s="7"/>
      <c r="X591" s="7"/>
      <c r="Y591" s="7"/>
      <c r="Z591" s="7"/>
      <c r="AA591" s="7"/>
      <c r="AB591" s="7"/>
      <c r="AC591" s="7"/>
    </row>
    <row r="592" spans="1:29" s="4" customFormat="1">
      <c r="A592" s="7"/>
      <c r="B592" s="7"/>
      <c r="C592" s="7"/>
      <c r="D592" s="7"/>
      <c r="E592" s="7"/>
      <c r="F592" s="7"/>
      <c r="G592" s="7"/>
      <c r="H592" s="7"/>
      <c r="I592" s="7"/>
      <c r="J592" s="20"/>
      <c r="K592" s="20"/>
      <c r="L592" s="7"/>
      <c r="M592" s="7"/>
      <c r="N592" s="7"/>
      <c r="O592" s="7"/>
      <c r="P592" s="7"/>
      <c r="Q592" s="7"/>
      <c r="R592" s="7"/>
      <c r="S592" s="7"/>
      <c r="T592" s="7"/>
      <c r="U592" s="7"/>
      <c r="V592" s="7"/>
      <c r="W592" s="7"/>
      <c r="X592" s="7"/>
      <c r="Y592" s="7"/>
      <c r="Z592" s="7"/>
      <c r="AA592" s="7"/>
      <c r="AB592" s="7"/>
      <c r="AC592" s="7"/>
    </row>
    <row r="593" spans="1:29" s="4" customFormat="1">
      <c r="A593" s="7"/>
      <c r="B593" s="7"/>
      <c r="C593" s="7"/>
      <c r="D593" s="7"/>
      <c r="E593" s="7"/>
      <c r="F593" s="7"/>
      <c r="G593" s="7"/>
      <c r="H593" s="7"/>
      <c r="I593" s="7"/>
      <c r="J593" s="20"/>
      <c r="K593" s="20"/>
      <c r="L593" s="7"/>
      <c r="M593" s="7"/>
      <c r="N593" s="7"/>
      <c r="O593" s="7"/>
      <c r="P593" s="7"/>
      <c r="Q593" s="7"/>
      <c r="R593" s="7"/>
      <c r="S593" s="7"/>
      <c r="T593" s="7"/>
      <c r="U593" s="7"/>
      <c r="V593" s="7"/>
      <c r="W593" s="7"/>
      <c r="X593" s="7"/>
      <c r="Y593" s="7"/>
      <c r="Z593" s="7"/>
      <c r="AA593" s="7"/>
      <c r="AB593" s="7"/>
      <c r="AC593" s="7"/>
    </row>
    <row r="594" spans="1:29" s="4" customFormat="1">
      <c r="A594" s="7"/>
      <c r="B594" s="7"/>
      <c r="C594" s="7"/>
      <c r="D594" s="7"/>
      <c r="E594" s="7"/>
      <c r="F594" s="7"/>
      <c r="G594" s="7"/>
      <c r="H594" s="7"/>
      <c r="I594" s="7"/>
      <c r="J594" s="20"/>
      <c r="K594" s="20"/>
      <c r="L594" s="7"/>
      <c r="M594" s="7"/>
      <c r="N594" s="7"/>
      <c r="O594" s="7"/>
      <c r="P594" s="7"/>
      <c r="Q594" s="7"/>
      <c r="R594" s="7"/>
      <c r="S594" s="7"/>
      <c r="T594" s="7"/>
      <c r="U594" s="7"/>
      <c r="V594" s="7"/>
      <c r="W594" s="7"/>
      <c r="X594" s="7"/>
      <c r="Y594" s="7"/>
      <c r="Z594" s="7"/>
      <c r="AA594" s="7"/>
      <c r="AB594" s="7"/>
      <c r="AC594" s="7"/>
    </row>
    <row r="595" spans="1:29">
      <c r="A595" s="7"/>
      <c r="B595" s="7"/>
      <c r="C595" s="7"/>
      <c r="D595" s="7"/>
      <c r="E595" s="7"/>
      <c r="F595" s="7"/>
      <c r="G595" s="7"/>
      <c r="H595" s="7"/>
      <c r="I595" s="7"/>
      <c r="J595" s="20"/>
      <c r="K595" s="20"/>
      <c r="L595" s="7"/>
      <c r="M595" s="7"/>
      <c r="N595" s="7"/>
      <c r="O595" s="7"/>
      <c r="P595" s="7"/>
      <c r="Q595" s="7"/>
      <c r="R595" s="7"/>
      <c r="S595" s="7"/>
      <c r="T595" s="7"/>
      <c r="U595" s="7"/>
      <c r="V595" s="7"/>
      <c r="W595" s="7"/>
      <c r="X595" s="7"/>
      <c r="Y595" s="7"/>
      <c r="Z595" s="7"/>
      <c r="AA595" s="7"/>
      <c r="AB595" s="7"/>
      <c r="AC595" s="7"/>
    </row>
    <row r="596" spans="1:29">
      <c r="A596" s="7"/>
      <c r="B596" s="7"/>
      <c r="C596" s="7"/>
      <c r="D596" s="7"/>
      <c r="E596" s="7"/>
      <c r="F596" s="7"/>
      <c r="G596" s="7"/>
      <c r="H596" s="7"/>
      <c r="I596" s="7"/>
      <c r="J596" s="20"/>
      <c r="K596" s="20"/>
      <c r="L596" s="7"/>
      <c r="M596" s="7"/>
      <c r="N596" s="7"/>
      <c r="O596" s="7"/>
      <c r="P596" s="7"/>
      <c r="Q596" s="7"/>
      <c r="R596" s="7"/>
      <c r="S596" s="7"/>
      <c r="T596" s="7"/>
      <c r="U596" s="7"/>
      <c r="V596" s="7"/>
      <c r="W596" s="7"/>
      <c r="X596" s="7"/>
      <c r="Y596" s="7"/>
      <c r="Z596" s="7"/>
      <c r="AA596" s="7"/>
      <c r="AB596" s="7"/>
      <c r="AC596" s="7"/>
    </row>
    <row r="597" spans="1:29">
      <c r="A597" s="7"/>
      <c r="B597" s="7"/>
      <c r="C597" s="7"/>
      <c r="D597" s="7"/>
      <c r="E597" s="7"/>
      <c r="F597" s="7"/>
      <c r="G597" s="7"/>
      <c r="H597" s="7"/>
      <c r="I597" s="7"/>
      <c r="J597" s="20"/>
      <c r="K597" s="20"/>
      <c r="L597" s="7"/>
      <c r="M597" s="7"/>
      <c r="N597" s="7"/>
      <c r="O597" s="7"/>
      <c r="P597" s="7"/>
      <c r="Q597" s="7"/>
      <c r="R597" s="7"/>
      <c r="S597" s="7"/>
      <c r="T597" s="7"/>
      <c r="U597" s="7"/>
      <c r="V597" s="7"/>
      <c r="W597" s="7"/>
      <c r="X597" s="7"/>
      <c r="Y597" s="7"/>
      <c r="Z597" s="7"/>
      <c r="AA597" s="7"/>
      <c r="AB597" s="7"/>
      <c r="AC597" s="7"/>
    </row>
    <row r="598" spans="1:29">
      <c r="A598" s="7"/>
      <c r="B598" s="7"/>
      <c r="C598" s="7"/>
      <c r="D598" s="7"/>
      <c r="E598" s="7"/>
      <c r="F598" s="7"/>
      <c r="G598" s="7"/>
      <c r="H598" s="7"/>
      <c r="I598" s="7"/>
      <c r="J598" s="20"/>
      <c r="K598" s="20"/>
      <c r="L598" s="7"/>
      <c r="M598" s="7"/>
      <c r="N598" s="7"/>
      <c r="O598" s="7"/>
      <c r="P598" s="7"/>
      <c r="Q598" s="7"/>
      <c r="R598" s="7"/>
      <c r="S598" s="7"/>
      <c r="T598" s="7"/>
      <c r="U598" s="7"/>
      <c r="V598" s="7"/>
      <c r="W598" s="7"/>
      <c r="X598" s="7"/>
      <c r="Y598" s="7"/>
      <c r="Z598" s="7"/>
      <c r="AA598" s="7"/>
      <c r="AB598" s="7"/>
      <c r="AC598" s="7"/>
    </row>
  </sheetData>
  <sheetProtection formatCells="0" formatColumns="0" formatRows="0" insertColumns="0" insertRows="0" insertHyperlinks="0" deleteColumns="0" deleteRows="0"/>
  <customSheetViews>
    <customSheetView guid="{5167CA74-6B38-4C00-A4FB-101AA9850982}">
      <pageMargins left="0.7" right="0.7" top="0.75" bottom="0.75" header="0.3" footer="0.3"/>
      <pageSetup paperSize="9" orientation="portrait" r:id="rId1"/>
    </customSheetView>
    <customSheetView guid="{608F1F58-0C70-4BD6-A398-FFB57FE9431A}">
      <selection activeCell="A124" sqref="A124"/>
      <pageMargins left="0.7" right="0.7" top="0.75" bottom="0.75" header="0.3" footer="0.3"/>
      <pageSetup paperSize="9" orientation="portrait" r:id="rId2"/>
    </customSheetView>
    <customSheetView guid="{6FBC0F11-A326-4FC8-AA96-CA6BF44E0174}" scale="98" showAutoFilter="1" topLeftCell="A48">
      <selection activeCell="B20" sqref="B20"/>
      <pageMargins left="0.7" right="0.7" top="0.75" bottom="0.75" header="0.3" footer="0.3"/>
      <pageSetup paperSize="9" orientation="portrait" r:id="rId3"/>
      <autoFilter ref="B15:H125" xr:uid="{00000000-0000-0000-0000-000000000000}"/>
    </customSheetView>
    <customSheetView guid="{6C2028FF-D767-4ADA-99CD-00856C384461}" topLeftCell="B17">
      <selection activeCell="J33" sqref="J33"/>
      <pageMargins left="0.7" right="0.7" top="0.75" bottom="0.75" header="0.3" footer="0.3"/>
      <pageSetup paperSize="9" orientation="portrait" r:id="rId4"/>
    </customSheetView>
    <customSheetView guid="{9B440751-B4FF-4EE1-A0DA-CB8EB4A26F70}" topLeftCell="B1">
      <selection activeCell="G158" sqref="G158"/>
      <pageMargins left="0.7" right="0.7" top="0.75" bottom="0.75" header="0.3" footer="0.3"/>
      <pageSetup paperSize="9" orientation="portrait" r:id="rId5"/>
    </customSheetView>
    <customSheetView guid="{EDAF60AE-B10F-4F09-A422-75F1B5518EA1}">
      <pageMargins left="0.7" right="0.7" top="0.75" bottom="0.75" header="0.3" footer="0.3"/>
      <pageSetup paperSize="9" orientation="portrait" r:id="rId6"/>
    </customSheetView>
  </customSheetViews>
  <mergeCells count="8">
    <mergeCell ref="B149:E149"/>
    <mergeCell ref="B133:E133"/>
    <mergeCell ref="B125:E125"/>
    <mergeCell ref="B7:T7"/>
    <mergeCell ref="F5:G5"/>
    <mergeCell ref="H5:I5"/>
    <mergeCell ref="B147:E147"/>
    <mergeCell ref="B140:E140"/>
  </mergeCells>
  <hyperlinks>
    <hyperlink ref="H5" location="'DASHBOARD'!B5" tooltip="Volver al Dashboard" display="⌂ DASHBOARD" xr:uid="{00000000-0004-0000-0500-000000000000}"/>
    <hyperlink ref="F5" location="'ÍNDICE'!B5" tooltip="Ir al Índice" display="◂ ÍNDICE" xr:uid="{00000000-0004-0000-0500-000001000000}"/>
  </hyperlinks>
  <pageMargins left="0.7" right="0.7" top="0.75" bottom="0.75" header="0.3" footer="0.3"/>
  <pageSetup paperSize="9" orientation="portrait" r:id="rId7"/>
  <drawing r:id="rId8"/>
  <legacy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4A574"/>
  </sheetPr>
  <dimension ref="A1:BT258"/>
  <sheetViews>
    <sheetView zoomScale="130" zoomScaleNormal="130" workbookViewId="0">
      <pane ySplit="9" topLeftCell="A13" activePane="bottomLeft" state="frozen"/>
      <selection pane="bottomLeft" activeCell="B5" sqref="B5"/>
    </sheetView>
  </sheetViews>
  <sheetFormatPr baseColWidth="10" defaultColWidth="11.42578125" defaultRowHeight="15"/>
  <cols>
    <col min="1" max="1" width="1.42578125" style="4" customWidth="1"/>
    <col min="2" max="2" width="40.7109375" customWidth="1"/>
    <col min="3" max="5" width="20.28515625" customWidth="1"/>
    <col min="6" max="9" width="20.28515625" style="4" customWidth="1"/>
    <col min="10" max="52" width="1.42578125" style="4" customWidth="1"/>
    <col min="53" max="72" width="11.42578125" style="4"/>
  </cols>
  <sheetData>
    <row r="1" spans="1:29" s="4" customFormat="1" ht="4.1500000000000004" customHeight="1">
      <c r="A1" s="7"/>
      <c r="B1" s="7"/>
      <c r="C1" s="7"/>
      <c r="D1" s="7"/>
      <c r="E1" s="7"/>
      <c r="F1" s="7"/>
      <c r="G1" s="7"/>
      <c r="H1" s="7"/>
      <c r="I1" s="7"/>
      <c r="J1" s="7"/>
      <c r="K1" s="7"/>
      <c r="L1" s="7"/>
      <c r="M1" s="7"/>
      <c r="N1" s="7"/>
      <c r="O1" s="7"/>
      <c r="P1" s="7"/>
      <c r="Q1" s="7"/>
      <c r="R1" s="7"/>
      <c r="S1" s="7"/>
      <c r="T1" s="7"/>
      <c r="U1" s="7"/>
      <c r="V1" s="7"/>
      <c r="W1" s="7"/>
      <c r="X1" s="7"/>
      <c r="Y1" s="7"/>
      <c r="Z1" s="7"/>
      <c r="AA1" s="7"/>
      <c r="AB1" s="7"/>
      <c r="AC1" s="7"/>
    </row>
    <row r="2" spans="1:29" s="4" customFormat="1" ht="24" customHeight="1">
      <c r="A2" s="7"/>
      <c r="B2" s="332" t="s">
        <v>613</v>
      </c>
      <c r="C2" s="332"/>
      <c r="D2" s="332"/>
      <c r="E2" s="332"/>
      <c r="F2" s="332"/>
      <c r="G2" s="332"/>
      <c r="H2" s="332"/>
      <c r="I2" s="7"/>
      <c r="J2" s="87"/>
      <c r="K2" s="87"/>
      <c r="L2" s="87"/>
      <c r="M2" s="87"/>
      <c r="N2" s="87"/>
      <c r="O2" s="87"/>
      <c r="P2" s="7"/>
      <c r="Q2" s="7"/>
      <c r="R2" s="7"/>
      <c r="S2" s="7"/>
      <c r="T2" s="7"/>
      <c r="U2" s="7"/>
      <c r="V2" s="7"/>
      <c r="W2" s="7"/>
      <c r="X2" s="7"/>
      <c r="Y2" s="7"/>
      <c r="Z2" s="7"/>
      <c r="AA2" s="7"/>
      <c r="AB2" s="7"/>
      <c r="AC2" s="7"/>
    </row>
    <row r="3" spans="1:29" s="4" customFormat="1" ht="4.1500000000000004" customHeight="1">
      <c r="A3" s="7"/>
      <c r="B3" s="7"/>
      <c r="C3" s="7"/>
      <c r="D3" s="7"/>
      <c r="E3" s="7"/>
      <c r="F3" s="7"/>
      <c r="G3" s="7"/>
      <c r="H3" s="7"/>
      <c r="I3" s="7"/>
      <c r="J3" s="7"/>
      <c r="K3" s="7"/>
      <c r="L3" s="7"/>
      <c r="M3" s="7"/>
      <c r="N3" s="7"/>
      <c r="O3" s="7"/>
      <c r="P3" s="7"/>
      <c r="Q3" s="7"/>
      <c r="R3" s="7"/>
      <c r="S3" s="7"/>
      <c r="T3" s="7"/>
      <c r="U3" s="7"/>
      <c r="V3" s="7"/>
      <c r="W3" s="7"/>
      <c r="X3" s="7"/>
      <c r="Y3" s="7"/>
      <c r="Z3" s="7"/>
      <c r="AA3" s="7"/>
      <c r="AB3" s="7"/>
      <c r="AC3" s="7"/>
    </row>
    <row r="4" spans="1:29" s="4" customFormat="1" ht="24" customHeight="1">
      <c r="A4" s="7"/>
      <c r="B4" s="94" t="s">
        <v>597</v>
      </c>
      <c r="C4" s="94"/>
      <c r="D4" s="336" t="s">
        <v>591</v>
      </c>
      <c r="E4" s="337"/>
      <c r="F4" s="325" t="s">
        <v>592</v>
      </c>
      <c r="G4" s="338"/>
      <c r="H4" s="94"/>
      <c r="I4" s="94"/>
      <c r="J4" s="94"/>
      <c r="K4" s="94"/>
      <c r="L4" s="94"/>
      <c r="M4" s="94"/>
      <c r="N4" s="94"/>
      <c r="O4" s="94"/>
      <c r="P4" s="94"/>
      <c r="Q4" s="94"/>
      <c r="R4" s="94"/>
      <c r="S4" s="94"/>
      <c r="T4" s="94"/>
      <c r="U4" s="7"/>
      <c r="V4" s="7"/>
      <c r="W4" s="7"/>
      <c r="X4" s="7"/>
      <c r="Y4" s="7"/>
      <c r="Z4" s="7"/>
      <c r="AA4" s="7"/>
      <c r="AB4" s="7"/>
      <c r="AC4" s="7"/>
    </row>
    <row r="5" spans="1:29" s="4" customFormat="1" ht="24" customHeight="1">
      <c r="A5" s="7"/>
      <c r="B5" s="94"/>
      <c r="C5" s="94"/>
      <c r="D5" s="94"/>
      <c r="E5" s="94"/>
      <c r="F5" s="94"/>
      <c r="G5" s="94"/>
      <c r="H5" s="94"/>
      <c r="I5" s="94"/>
      <c r="J5" s="94"/>
      <c r="K5" s="94"/>
      <c r="L5" s="94"/>
      <c r="M5" s="94"/>
      <c r="N5" s="94"/>
      <c r="O5" s="94"/>
      <c r="P5" s="94"/>
      <c r="Q5" s="94"/>
      <c r="R5" s="94"/>
      <c r="S5" s="94"/>
      <c r="T5" s="94"/>
      <c r="U5" s="7"/>
      <c r="V5" s="7"/>
      <c r="W5" s="7"/>
      <c r="X5" s="7"/>
      <c r="Y5" s="7"/>
      <c r="Z5" s="7"/>
      <c r="AA5" s="7"/>
      <c r="AB5" s="7"/>
      <c r="AC5" s="7"/>
    </row>
    <row r="6" spans="1:29" s="4" customFormat="1" ht="19.899999999999999" customHeight="1">
      <c r="A6" s="7"/>
      <c r="B6" s="335" t="s">
        <v>598</v>
      </c>
      <c r="C6" s="335"/>
      <c r="D6" s="335"/>
      <c r="E6" s="335"/>
      <c r="F6" s="335"/>
      <c r="G6" s="335"/>
      <c r="H6" s="335"/>
      <c r="I6" s="335"/>
      <c r="J6" s="335"/>
      <c r="K6" s="335"/>
      <c r="L6" s="335"/>
      <c r="M6" s="335"/>
      <c r="N6" s="335"/>
      <c r="O6" s="335"/>
      <c r="P6" s="335"/>
      <c r="Q6" s="335"/>
      <c r="R6" s="335"/>
      <c r="S6" s="335"/>
      <c r="T6" s="335"/>
      <c r="U6" s="7"/>
      <c r="V6" s="7"/>
      <c r="W6" s="7"/>
      <c r="X6" s="7"/>
      <c r="Y6" s="7"/>
      <c r="Z6" s="7"/>
      <c r="AA6" s="7"/>
      <c r="AB6" s="7"/>
      <c r="AC6" s="7"/>
    </row>
    <row r="7" spans="1:29" s="4" customFormat="1" ht="4.1500000000000004" customHeight="1">
      <c r="A7" s="7"/>
      <c r="B7" s="7"/>
      <c r="C7" s="7"/>
      <c r="D7" s="7"/>
      <c r="E7" s="7"/>
      <c r="F7" s="7"/>
      <c r="G7" s="7"/>
      <c r="H7" s="7"/>
      <c r="I7" s="7"/>
      <c r="J7" s="7"/>
      <c r="K7" s="7"/>
      <c r="L7" s="7"/>
      <c r="M7" s="7"/>
      <c r="N7" s="7"/>
      <c r="O7" s="7"/>
      <c r="P7" s="7"/>
      <c r="Q7" s="7"/>
      <c r="R7" s="7"/>
      <c r="S7" s="7"/>
      <c r="T7" s="7"/>
      <c r="U7" s="7"/>
      <c r="V7" s="7"/>
      <c r="W7" s="7"/>
      <c r="X7" s="7"/>
      <c r="Y7" s="7"/>
      <c r="Z7" s="7"/>
      <c r="AA7" s="7"/>
      <c r="AB7" s="7"/>
      <c r="AC7" s="7"/>
    </row>
    <row r="8" spans="1:29" s="4" customFormat="1">
      <c r="A8" s="7"/>
      <c r="B8" s="7"/>
      <c r="C8" s="7"/>
      <c r="D8" s="7"/>
      <c r="E8" s="7"/>
      <c r="F8" s="7"/>
      <c r="G8" s="7"/>
      <c r="H8" s="7"/>
      <c r="I8" s="7"/>
      <c r="J8" s="7"/>
      <c r="K8" s="7"/>
      <c r="L8" s="7"/>
      <c r="M8" s="7"/>
      <c r="N8" s="7"/>
      <c r="O8" s="7"/>
      <c r="P8" s="7"/>
      <c r="Q8" s="7"/>
      <c r="R8" s="7"/>
      <c r="S8" s="7"/>
      <c r="T8" s="7"/>
      <c r="U8" s="7"/>
      <c r="V8" s="7"/>
      <c r="W8" s="7"/>
      <c r="X8" s="7"/>
      <c r="Y8" s="7"/>
      <c r="Z8" s="7"/>
      <c r="AA8" s="7"/>
      <c r="AB8" s="7"/>
      <c r="AC8" s="7"/>
    </row>
    <row r="9" spans="1:29" s="4" customFormat="1" ht="12" customHeight="1">
      <c r="A9" s="7"/>
      <c r="B9" s="7"/>
      <c r="C9" s="7"/>
      <c r="D9" s="7"/>
      <c r="E9" s="7"/>
      <c r="F9" s="7"/>
      <c r="G9" s="7"/>
      <c r="H9" s="7"/>
      <c r="I9" s="7"/>
      <c r="J9" s="7"/>
      <c r="K9" s="7"/>
      <c r="L9" s="7"/>
      <c r="M9" s="7"/>
      <c r="N9" s="7"/>
      <c r="O9" s="7"/>
      <c r="P9" s="7"/>
      <c r="Q9" s="7"/>
      <c r="R9" s="7"/>
      <c r="S9" s="7"/>
      <c r="T9" s="7"/>
      <c r="U9" s="7"/>
      <c r="V9" s="7"/>
      <c r="W9" s="7"/>
      <c r="X9" s="7"/>
      <c r="Y9" s="7"/>
      <c r="Z9" s="7"/>
      <c r="AA9" s="7"/>
      <c r="AB9" s="7"/>
      <c r="AC9" s="7"/>
    </row>
    <row r="10" spans="1:29" s="4" customFormat="1" ht="7.9"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row>
    <row r="11" spans="1:29" s="4" customFormat="1">
      <c r="A11" s="7"/>
      <c r="B11" s="85" t="s">
        <v>619</v>
      </c>
      <c r="C11" s="7"/>
      <c r="D11" s="7"/>
      <c r="E11" s="7"/>
      <c r="F11" s="7"/>
      <c r="G11" s="7"/>
      <c r="H11" s="7"/>
      <c r="I11" s="7"/>
      <c r="J11" s="7"/>
      <c r="K11" s="7"/>
      <c r="L11" s="7"/>
      <c r="M11" s="7"/>
      <c r="N11" s="7"/>
      <c r="O11" s="7"/>
      <c r="P11" s="7"/>
      <c r="Q11" s="7"/>
      <c r="R11" s="7"/>
      <c r="S11" s="7"/>
      <c r="T11" s="7"/>
      <c r="U11" s="7"/>
      <c r="V11" s="7"/>
      <c r="W11" s="7"/>
      <c r="X11" s="7"/>
      <c r="Y11" s="7"/>
      <c r="Z11" s="7"/>
      <c r="AA11" s="7"/>
      <c r="AB11" s="7"/>
      <c r="AC11" s="7"/>
    </row>
    <row r="12" spans="1:29" s="4" customFormat="1" ht="28.15" customHeight="1">
      <c r="A12" s="7"/>
      <c r="B12" s="32"/>
      <c r="C12" s="32">
        <v>2019</v>
      </c>
      <c r="D12" s="32">
        <v>2020</v>
      </c>
      <c r="E12" s="32">
        <v>2021</v>
      </c>
      <c r="F12" s="32">
        <v>2022</v>
      </c>
      <c r="G12" s="32">
        <v>2023</v>
      </c>
      <c r="H12" s="32">
        <v>2024</v>
      </c>
      <c r="I12" s="32">
        <v>2025</v>
      </c>
      <c r="J12" s="70"/>
      <c r="K12" s="70"/>
      <c r="L12" s="70"/>
      <c r="M12" s="70"/>
      <c r="N12" s="70"/>
      <c r="O12" s="49"/>
      <c r="P12" s="49"/>
      <c r="Q12" s="49"/>
      <c r="R12" s="49"/>
      <c r="S12" s="49"/>
      <c r="T12" s="49"/>
      <c r="U12" s="49"/>
      <c r="V12" s="49"/>
      <c r="W12" s="49"/>
      <c r="X12" s="49"/>
      <c r="Y12" s="49"/>
      <c r="Z12" s="49"/>
      <c r="AA12" s="49"/>
      <c r="AB12" s="49"/>
      <c r="AC12" s="49"/>
    </row>
    <row r="13" spans="1:29" s="4" customFormat="1">
      <c r="A13" s="7"/>
      <c r="B13" s="42"/>
      <c r="C13" s="42"/>
      <c r="D13" s="42"/>
      <c r="E13" s="42"/>
      <c r="F13" s="42"/>
      <c r="G13" s="42"/>
      <c r="H13" s="42"/>
      <c r="I13" s="42"/>
      <c r="J13" s="7"/>
      <c r="K13" s="7"/>
      <c r="L13" s="7"/>
      <c r="M13" s="7"/>
      <c r="N13" s="7"/>
      <c r="O13" s="7"/>
      <c r="P13" s="7"/>
      <c r="Q13" s="7"/>
      <c r="R13" s="7"/>
      <c r="S13" s="7"/>
      <c r="T13" s="7"/>
      <c r="U13" s="7"/>
      <c r="V13" s="7"/>
      <c r="W13" s="7"/>
      <c r="X13" s="7"/>
      <c r="Y13" s="7"/>
      <c r="Z13" s="7"/>
      <c r="AA13" s="7"/>
      <c r="AB13" s="7"/>
      <c r="AC13" s="7"/>
    </row>
    <row r="14" spans="1:29" s="4" customFormat="1" ht="22.15" customHeight="1">
      <c r="A14" s="7"/>
      <c r="B14" s="35" t="s">
        <v>372</v>
      </c>
      <c r="C14" s="78">
        <v>237477501909</v>
      </c>
      <c r="D14" s="78">
        <v>184099712051</v>
      </c>
      <c r="E14" s="78">
        <v>159548131244</v>
      </c>
      <c r="F14" s="78">
        <v>107846752601</v>
      </c>
      <c r="G14" s="79">
        <v>36848998872</v>
      </c>
      <c r="H14" s="79"/>
      <c r="I14" s="79"/>
      <c r="J14" s="7"/>
      <c r="K14" s="7"/>
      <c r="L14" s="7"/>
      <c r="M14" s="7"/>
      <c r="N14" s="7"/>
      <c r="O14" s="7"/>
      <c r="P14" s="7"/>
      <c r="Q14" s="7"/>
      <c r="R14" s="7"/>
      <c r="S14" s="7"/>
      <c r="T14" s="7"/>
      <c r="U14" s="7"/>
      <c r="V14" s="7"/>
      <c r="W14" s="7"/>
      <c r="X14" s="7"/>
      <c r="Y14" s="7"/>
      <c r="Z14" s="7"/>
      <c r="AA14" s="7"/>
      <c r="AB14" s="7"/>
      <c r="AC14" s="7"/>
    </row>
    <row r="15" spans="1:29" s="4" customFormat="1" ht="22.15" customHeight="1">
      <c r="A15" s="7"/>
      <c r="B15" s="36" t="s">
        <v>373</v>
      </c>
      <c r="C15" s="80">
        <f>482156111574+1865019148455</f>
        <v>2347175260029</v>
      </c>
      <c r="D15" s="80">
        <v>2077073263425</v>
      </c>
      <c r="E15" s="80">
        <v>1956472685933</v>
      </c>
      <c r="F15" s="80">
        <v>1902909356836</v>
      </c>
      <c r="G15" s="81">
        <v>1988262795800</v>
      </c>
      <c r="H15" s="81">
        <v>2110791164000</v>
      </c>
      <c r="I15" s="81">
        <v>2087642765100</v>
      </c>
      <c r="J15" s="7"/>
      <c r="K15" s="7"/>
      <c r="L15" s="7"/>
      <c r="M15" s="7"/>
      <c r="N15" s="7"/>
      <c r="O15" s="7"/>
      <c r="P15" s="7"/>
      <c r="Q15" s="7"/>
      <c r="R15" s="7"/>
      <c r="S15" s="7"/>
      <c r="T15" s="7"/>
      <c r="U15" s="7"/>
      <c r="V15" s="7"/>
      <c r="W15" s="7"/>
      <c r="X15" s="7"/>
      <c r="Y15" s="7"/>
      <c r="Z15" s="7"/>
      <c r="AA15" s="7"/>
      <c r="AB15" s="7"/>
      <c r="AC15" s="7"/>
    </row>
    <row r="16" spans="1:29" s="4" customFormat="1" ht="22.15" customHeight="1">
      <c r="A16" s="7"/>
      <c r="B16" s="35" t="s">
        <v>374</v>
      </c>
      <c r="C16" s="78">
        <f>47026790143+1160214845869</f>
        <v>1207241636012</v>
      </c>
      <c r="D16" s="78">
        <v>1118258524407</v>
      </c>
      <c r="E16" s="78">
        <v>1300359257326</v>
      </c>
      <c r="F16" s="78">
        <v>1500443071163</v>
      </c>
      <c r="G16" s="79">
        <v>1645006517200</v>
      </c>
      <c r="H16" s="79">
        <v>1879306147400</v>
      </c>
      <c r="I16" s="79">
        <v>2099009870800</v>
      </c>
      <c r="J16" s="7"/>
      <c r="K16" s="7"/>
      <c r="L16" s="7"/>
      <c r="M16" s="7"/>
      <c r="N16" s="7"/>
      <c r="O16" s="7"/>
      <c r="P16" s="7"/>
      <c r="Q16" s="7"/>
      <c r="R16" s="7"/>
      <c r="S16" s="7"/>
      <c r="T16" s="7"/>
      <c r="U16" s="7"/>
      <c r="V16" s="7"/>
      <c r="W16" s="7"/>
      <c r="X16" s="7"/>
      <c r="Y16" s="7"/>
      <c r="Z16" s="7"/>
      <c r="AA16" s="7"/>
      <c r="AB16" s="7"/>
      <c r="AC16" s="7"/>
    </row>
    <row r="17" spans="1:29" s="4" customFormat="1" ht="22.15" customHeight="1">
      <c r="A17" s="7"/>
      <c r="B17" s="36" t="s">
        <v>375</v>
      </c>
      <c r="C17" s="80">
        <v>1239386495561</v>
      </c>
      <c r="D17" s="80">
        <v>1297025979759</v>
      </c>
      <c r="E17" s="80">
        <v>1512569906432</v>
      </c>
      <c r="F17" s="80">
        <v>1612103123142</v>
      </c>
      <c r="G17" s="81">
        <v>1498272574100</v>
      </c>
      <c r="H17" s="81">
        <v>1442371135100</v>
      </c>
      <c r="I17" s="81">
        <v>1637589428800</v>
      </c>
      <c r="J17" s="7"/>
      <c r="K17" s="7"/>
      <c r="L17" s="7"/>
      <c r="M17" s="7"/>
      <c r="N17" s="7"/>
      <c r="O17" s="7"/>
      <c r="P17" s="7"/>
      <c r="Q17" s="7"/>
      <c r="R17" s="7"/>
      <c r="S17" s="7"/>
      <c r="T17" s="7"/>
      <c r="U17" s="7"/>
      <c r="V17" s="7"/>
      <c r="W17" s="7"/>
      <c r="X17" s="7"/>
      <c r="Y17" s="7"/>
      <c r="Z17" s="7"/>
      <c r="AA17" s="7"/>
      <c r="AB17" s="7"/>
      <c r="AC17" s="7"/>
    </row>
    <row r="18" spans="1:29" s="4" customFormat="1" ht="22.15" customHeight="1">
      <c r="A18" s="7"/>
      <c r="B18" s="35"/>
      <c r="C18" s="78"/>
      <c r="D18" s="79"/>
      <c r="E18" s="79"/>
      <c r="F18" s="79"/>
      <c r="G18" s="79"/>
      <c r="H18" s="79"/>
      <c r="I18" s="79"/>
      <c r="J18" s="7"/>
      <c r="K18" s="7"/>
      <c r="L18" s="7"/>
      <c r="M18" s="7"/>
      <c r="N18" s="7"/>
      <c r="O18" s="7"/>
      <c r="P18" s="7"/>
      <c r="Q18" s="7"/>
      <c r="R18" s="7"/>
      <c r="S18" s="7"/>
      <c r="T18" s="7"/>
      <c r="U18" s="7"/>
      <c r="V18" s="7"/>
      <c r="W18" s="7"/>
      <c r="X18" s="7"/>
      <c r="Y18" s="7"/>
      <c r="Z18" s="7"/>
      <c r="AA18" s="7"/>
      <c r="AB18" s="7"/>
      <c r="AC18" s="7"/>
    </row>
    <row r="19" spans="1:29" s="4" customFormat="1" ht="22.15" customHeight="1">
      <c r="A19" s="7"/>
      <c r="B19" s="36" t="s">
        <v>376</v>
      </c>
      <c r="C19" s="80">
        <v>511660035132</v>
      </c>
      <c r="D19" s="80">
        <v>452179640357</v>
      </c>
      <c r="E19" s="80">
        <v>314142490807</v>
      </c>
      <c r="F19" s="80">
        <v>281169221990</v>
      </c>
      <c r="G19" s="81">
        <v>509154125500</v>
      </c>
      <c r="H19" s="81">
        <v>592220603000</v>
      </c>
      <c r="I19" s="81">
        <v>624871617100</v>
      </c>
      <c r="J19" s="7"/>
      <c r="K19" s="7"/>
      <c r="L19" s="7"/>
      <c r="M19" s="7"/>
      <c r="N19" s="7"/>
      <c r="O19" s="7"/>
      <c r="P19" s="7"/>
      <c r="Q19" s="7"/>
      <c r="R19" s="7"/>
      <c r="S19" s="7"/>
      <c r="T19" s="7"/>
      <c r="U19" s="7"/>
      <c r="V19" s="7"/>
      <c r="W19" s="7"/>
      <c r="X19" s="7"/>
      <c r="Y19" s="7"/>
      <c r="Z19" s="7"/>
      <c r="AA19" s="7"/>
      <c r="AB19" s="7"/>
      <c r="AC19" s="7"/>
    </row>
    <row r="20" spans="1:29" s="4" customFormat="1" ht="22.15" customHeight="1">
      <c r="A20" s="7"/>
      <c r="B20" s="35" t="s">
        <v>316</v>
      </c>
      <c r="C20" s="78">
        <v>597373795592</v>
      </c>
      <c r="D20" s="78">
        <v>584569359761</v>
      </c>
      <c r="E20" s="78">
        <v>570789818816</v>
      </c>
      <c r="F20" s="375">
        <v>549186605732</v>
      </c>
      <c r="G20" s="79">
        <v>506550488100</v>
      </c>
      <c r="H20" s="79">
        <v>483313623800</v>
      </c>
      <c r="I20" s="79">
        <v>387378628100</v>
      </c>
      <c r="J20" s="7"/>
      <c r="K20" s="7"/>
      <c r="L20" s="7"/>
      <c r="M20" s="7"/>
      <c r="N20" s="7"/>
      <c r="O20" s="7"/>
      <c r="P20" s="7"/>
      <c r="Q20" s="7"/>
      <c r="R20" s="7"/>
      <c r="S20" s="7"/>
      <c r="T20" s="7"/>
      <c r="U20" s="7"/>
      <c r="V20" s="7"/>
      <c r="W20" s="7"/>
      <c r="X20" s="7"/>
      <c r="Y20" s="7"/>
      <c r="Z20" s="7"/>
      <c r="AA20" s="7"/>
      <c r="AB20" s="7"/>
      <c r="AC20" s="7"/>
    </row>
    <row r="21" spans="1:29" s="4" customFormat="1" ht="22.15" customHeight="1" thickBot="1">
      <c r="A21" s="7"/>
      <c r="B21" s="71" t="s">
        <v>377</v>
      </c>
      <c r="C21" s="82">
        <v>60776659113</v>
      </c>
      <c r="D21" s="82">
        <v>13194487406</v>
      </c>
      <c r="E21" s="82">
        <v>1977716000</v>
      </c>
      <c r="F21" s="376"/>
      <c r="G21" s="83">
        <v>0</v>
      </c>
      <c r="H21" s="83"/>
      <c r="I21" s="83"/>
      <c r="J21" s="7"/>
      <c r="K21" s="7"/>
      <c r="L21" s="7"/>
      <c r="M21" s="7"/>
      <c r="N21" s="7"/>
      <c r="O21" s="7"/>
      <c r="P21" s="7"/>
      <c r="Q21" s="7"/>
      <c r="R21" s="7"/>
      <c r="S21" s="7"/>
      <c r="T21" s="7"/>
      <c r="U21" s="7"/>
      <c r="V21" s="7"/>
      <c r="W21" s="7"/>
      <c r="X21" s="7"/>
      <c r="Y21" s="7"/>
      <c r="Z21" s="7"/>
      <c r="AA21" s="7"/>
      <c r="AB21" s="7"/>
      <c r="AC21" s="7"/>
    </row>
    <row r="22" spans="1:29" s="4" customFormat="1" ht="22.15" customHeight="1">
      <c r="A22" s="7"/>
      <c r="B22" s="59" t="s">
        <v>317</v>
      </c>
      <c r="C22" s="84">
        <f>SUM(C19:C21)</f>
        <v>1169810489837</v>
      </c>
      <c r="D22" s="84">
        <f>SUM(D19:D21)</f>
        <v>1049943487524</v>
      </c>
      <c r="E22" s="84">
        <f>SUM(E19:E21)</f>
        <v>886910025623</v>
      </c>
      <c r="F22" s="84">
        <f>SUM(F19:F21)</f>
        <v>830355827722</v>
      </c>
      <c r="G22" s="84">
        <v>1015704613600</v>
      </c>
      <c r="H22" s="84">
        <f>SUM(H19:H20)</f>
        <v>1075534226800</v>
      </c>
      <c r="I22" s="84">
        <f>SUM(I19:I21)</f>
        <v>1012250245200</v>
      </c>
      <c r="J22" s="7"/>
      <c r="K22" s="7"/>
      <c r="L22" s="7"/>
      <c r="M22" s="7"/>
      <c r="N22" s="7"/>
      <c r="O22" s="7"/>
      <c r="P22" s="7"/>
      <c r="Q22" s="7"/>
      <c r="R22" s="7"/>
      <c r="S22" s="7"/>
      <c r="T22" s="7"/>
      <c r="U22" s="7"/>
      <c r="V22" s="7"/>
      <c r="W22" s="7"/>
      <c r="X22" s="7"/>
      <c r="Y22" s="7"/>
      <c r="Z22" s="7"/>
      <c r="AA22" s="7"/>
      <c r="AB22" s="7"/>
      <c r="AC22" s="7"/>
    </row>
    <row r="23" spans="1:29" s="4" customFormat="1">
      <c r="A23" s="7"/>
      <c r="B23" s="57"/>
      <c r="C23" s="57"/>
      <c r="D23" s="57"/>
      <c r="E23" s="57"/>
      <c r="F23" s="58"/>
      <c r="G23" s="57"/>
      <c r="H23" s="57"/>
      <c r="I23" s="57"/>
      <c r="J23" s="7"/>
      <c r="K23" s="7"/>
      <c r="L23" s="7"/>
      <c r="M23" s="7"/>
      <c r="N23" s="7"/>
      <c r="O23" s="7"/>
      <c r="P23" s="7"/>
      <c r="Q23" s="7"/>
      <c r="R23" s="7"/>
      <c r="S23" s="7"/>
      <c r="T23" s="7"/>
      <c r="U23" s="7"/>
      <c r="V23" s="7"/>
      <c r="W23" s="7"/>
      <c r="X23" s="7"/>
      <c r="Y23" s="7"/>
      <c r="Z23" s="7"/>
      <c r="AA23" s="7"/>
      <c r="AB23" s="7"/>
      <c r="AC23" s="7"/>
    </row>
    <row r="24" spans="1:29" s="4" customFormat="1">
      <c r="A24" s="7"/>
      <c r="B24" s="50"/>
      <c r="C24" s="50" t="s">
        <v>562</v>
      </c>
      <c r="D24" s="50"/>
      <c r="E24" s="50"/>
      <c r="F24" s="52"/>
      <c r="G24" s="50"/>
      <c r="H24" s="50"/>
      <c r="I24" s="50"/>
      <c r="J24" s="7"/>
      <c r="K24" s="7"/>
      <c r="L24" s="7"/>
      <c r="M24" s="7"/>
      <c r="N24" s="7"/>
      <c r="O24" s="7"/>
      <c r="P24" s="7"/>
      <c r="Q24" s="7"/>
      <c r="R24" s="7"/>
      <c r="S24" s="7"/>
      <c r="T24" s="7"/>
      <c r="U24" s="7"/>
      <c r="V24" s="7"/>
      <c r="W24" s="7"/>
      <c r="X24" s="7"/>
      <c r="Y24" s="7"/>
      <c r="Z24" s="7"/>
      <c r="AA24" s="7"/>
      <c r="AB24" s="7"/>
      <c r="AC24" s="7"/>
    </row>
    <row r="25" spans="1:29" s="4" customFormat="1">
      <c r="A25" s="7"/>
      <c r="B25" s="7"/>
      <c r="C25" s="7"/>
      <c r="D25" s="7"/>
      <c r="E25" s="7"/>
      <c r="F25" s="14"/>
      <c r="G25" s="7"/>
      <c r="H25" s="15"/>
      <c r="I25" s="7"/>
      <c r="J25" s="7"/>
      <c r="K25" s="7"/>
      <c r="L25" s="7"/>
      <c r="M25" s="7"/>
      <c r="N25" s="7"/>
      <c r="O25" s="7"/>
      <c r="P25" s="7"/>
      <c r="Q25" s="7"/>
      <c r="R25" s="7"/>
      <c r="S25" s="7"/>
      <c r="T25" s="7"/>
      <c r="U25" s="7"/>
      <c r="V25" s="7"/>
      <c r="W25" s="7"/>
      <c r="X25" s="7"/>
      <c r="Y25" s="7"/>
      <c r="Z25" s="7"/>
      <c r="AA25" s="7"/>
      <c r="AB25" s="7"/>
      <c r="AC25" s="7"/>
    </row>
    <row r="26" spans="1:29" s="4" customForma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row>
    <row r="27" spans="1:29" s="4" customForma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row>
    <row r="28" spans="1:29" s="4" customForma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row>
    <row r="29" spans="1:29" s="4" customFormat="1">
      <c r="A29" s="7"/>
      <c r="B29" s="7"/>
      <c r="C29" s="7"/>
      <c r="D29" s="7"/>
      <c r="E29" s="7"/>
      <c r="F29" s="7"/>
      <c r="G29" s="7"/>
      <c r="H29" s="7"/>
      <c r="I29" s="7"/>
      <c r="J29" s="14"/>
      <c r="K29" s="23"/>
      <c r="L29" s="7"/>
      <c r="M29" s="7"/>
      <c r="N29" s="7"/>
      <c r="O29" s="7"/>
      <c r="P29" s="7"/>
      <c r="Q29" s="7"/>
      <c r="R29" s="7"/>
      <c r="S29" s="7"/>
      <c r="T29" s="7"/>
      <c r="U29" s="7"/>
      <c r="V29" s="7"/>
      <c r="W29" s="7"/>
      <c r="X29" s="7"/>
      <c r="Y29" s="7"/>
      <c r="Z29" s="7"/>
      <c r="AA29" s="7"/>
      <c r="AB29" s="7"/>
      <c r="AC29" s="7"/>
    </row>
    <row r="30" spans="1:29" s="4" customFormat="1">
      <c r="A30" s="7"/>
      <c r="B30" s="7"/>
      <c r="C30" s="7"/>
      <c r="D30" s="7"/>
      <c r="E30" s="7"/>
      <c r="F30" s="7"/>
      <c r="G30" s="7"/>
      <c r="H30" s="15"/>
      <c r="I30" s="7"/>
      <c r="J30" s="14"/>
      <c r="K30" s="24"/>
      <c r="L30" s="7"/>
      <c r="M30" s="7"/>
      <c r="N30" s="7"/>
      <c r="O30" s="7"/>
      <c r="P30" s="7"/>
      <c r="Q30" s="7"/>
      <c r="R30" s="7"/>
      <c r="S30" s="7"/>
      <c r="T30" s="7"/>
      <c r="U30" s="7"/>
      <c r="V30" s="7"/>
      <c r="W30" s="7"/>
      <c r="X30" s="7"/>
      <c r="Y30" s="7"/>
      <c r="Z30" s="7"/>
      <c r="AA30" s="7"/>
      <c r="AB30" s="7"/>
      <c r="AC30" s="7"/>
    </row>
    <row r="31" spans="1:29" s="4" customFormat="1">
      <c r="A31" s="7"/>
      <c r="B31" s="7"/>
      <c r="C31" s="7"/>
      <c r="D31" s="7"/>
      <c r="E31" s="7"/>
      <c r="F31" s="7"/>
      <c r="G31" s="7"/>
      <c r="H31" s="15"/>
      <c r="I31" s="7"/>
      <c r="J31" s="14"/>
      <c r="K31" s="24"/>
      <c r="L31" s="7"/>
      <c r="M31" s="7"/>
      <c r="N31" s="7"/>
      <c r="O31" s="7"/>
      <c r="P31" s="7"/>
      <c r="Q31" s="7"/>
      <c r="R31" s="7"/>
      <c r="S31" s="7"/>
      <c r="T31" s="7"/>
      <c r="U31" s="7"/>
      <c r="V31" s="7"/>
      <c r="W31" s="7"/>
      <c r="X31" s="7"/>
      <c r="Y31" s="7"/>
      <c r="Z31" s="7"/>
      <c r="AA31" s="7"/>
      <c r="AB31" s="7"/>
      <c r="AC31" s="7"/>
    </row>
    <row r="32" spans="1:29" s="4" customFormat="1">
      <c r="A32" s="7"/>
      <c r="B32" s="7"/>
      <c r="C32" s="7"/>
      <c r="D32" s="7"/>
      <c r="E32" s="7"/>
      <c r="F32" s="7"/>
      <c r="G32" s="7"/>
      <c r="H32" s="15"/>
      <c r="I32" s="7"/>
      <c r="J32" s="14"/>
      <c r="K32" s="24"/>
      <c r="L32" s="7"/>
      <c r="M32" s="7"/>
      <c r="N32" s="7"/>
      <c r="O32" s="7"/>
      <c r="P32" s="7"/>
      <c r="Q32" s="7"/>
      <c r="R32" s="7"/>
      <c r="S32" s="7"/>
      <c r="T32" s="7"/>
      <c r="U32" s="7"/>
      <c r="V32" s="7"/>
      <c r="W32" s="7"/>
      <c r="X32" s="7"/>
      <c r="Y32" s="7"/>
      <c r="Z32" s="7"/>
      <c r="AA32" s="7"/>
      <c r="AB32" s="7"/>
      <c r="AC32" s="7"/>
    </row>
    <row r="33" spans="1:29" s="4" customFormat="1">
      <c r="A33" s="7"/>
      <c r="B33" s="7"/>
      <c r="C33" s="7"/>
      <c r="D33" s="7"/>
      <c r="E33" s="7"/>
      <c r="F33" s="7"/>
      <c r="G33" s="7"/>
      <c r="H33" s="7"/>
      <c r="I33" s="7"/>
      <c r="J33" s="14"/>
      <c r="K33" s="24"/>
      <c r="L33" s="7"/>
      <c r="M33" s="7"/>
      <c r="N33" s="7"/>
      <c r="O33" s="7"/>
      <c r="P33" s="7"/>
      <c r="Q33" s="7"/>
      <c r="R33" s="7"/>
      <c r="S33" s="7"/>
      <c r="T33" s="7"/>
      <c r="U33" s="7"/>
      <c r="V33" s="7"/>
      <c r="W33" s="7"/>
      <c r="X33" s="7"/>
      <c r="Y33" s="7"/>
      <c r="Z33" s="7"/>
      <c r="AA33" s="7"/>
      <c r="AB33" s="7"/>
      <c r="AC33" s="7"/>
    </row>
    <row r="34" spans="1:29" s="4" customFormat="1">
      <c r="A34" s="7"/>
      <c r="B34" s="7"/>
      <c r="C34" s="7"/>
      <c r="D34" s="7"/>
      <c r="E34" s="7"/>
      <c r="F34" s="7"/>
      <c r="G34" s="7"/>
      <c r="H34" s="7"/>
      <c r="I34" s="7"/>
      <c r="J34" s="14"/>
      <c r="K34" s="24"/>
      <c r="L34" s="7"/>
      <c r="M34" s="7"/>
      <c r="N34" s="7"/>
      <c r="O34" s="7"/>
      <c r="P34" s="7"/>
      <c r="Q34" s="7"/>
      <c r="R34" s="7"/>
      <c r="S34" s="7"/>
      <c r="T34" s="7"/>
      <c r="U34" s="7"/>
      <c r="V34" s="7"/>
      <c r="W34" s="7"/>
      <c r="X34" s="7"/>
      <c r="Y34" s="7"/>
      <c r="Z34" s="7"/>
      <c r="AA34" s="7"/>
      <c r="AB34" s="7"/>
      <c r="AC34" s="7"/>
    </row>
    <row r="35" spans="1:29" s="4" customFormat="1">
      <c r="A35" s="7"/>
      <c r="B35" s="7"/>
      <c r="C35" s="7"/>
      <c r="D35" s="7"/>
      <c r="E35" s="7"/>
      <c r="F35" s="7"/>
      <c r="G35" s="7"/>
      <c r="H35" s="7"/>
      <c r="I35" s="7"/>
      <c r="J35" s="14"/>
      <c r="K35" s="24"/>
      <c r="L35" s="7"/>
      <c r="M35" s="7"/>
      <c r="N35" s="7"/>
      <c r="O35" s="7"/>
      <c r="P35" s="7"/>
      <c r="Q35" s="7"/>
      <c r="R35" s="7"/>
      <c r="S35" s="7"/>
      <c r="T35" s="7"/>
      <c r="U35" s="7"/>
      <c r="V35" s="7"/>
      <c r="W35" s="7"/>
      <c r="X35" s="7"/>
      <c r="Y35" s="7"/>
      <c r="Z35" s="7"/>
      <c r="AA35" s="7"/>
      <c r="AB35" s="7"/>
      <c r="AC35" s="7"/>
    </row>
    <row r="36" spans="1:29" s="4" customFormat="1">
      <c r="A36" s="7"/>
      <c r="B36" s="7"/>
      <c r="C36" s="7"/>
      <c r="D36" s="7"/>
      <c r="E36" s="7"/>
      <c r="F36" s="7"/>
      <c r="G36" s="7"/>
      <c r="H36" s="7"/>
      <c r="I36" s="7"/>
      <c r="J36" s="7"/>
      <c r="K36" s="24"/>
      <c r="L36" s="7"/>
      <c r="M36" s="7"/>
      <c r="N36" s="7"/>
      <c r="O36" s="7"/>
      <c r="P36" s="7"/>
      <c r="Q36" s="7"/>
      <c r="R36" s="7"/>
      <c r="S36" s="7"/>
      <c r="T36" s="7"/>
      <c r="U36" s="7"/>
      <c r="V36" s="7"/>
      <c r="W36" s="7"/>
      <c r="X36" s="7"/>
      <c r="Y36" s="7"/>
      <c r="Z36" s="7"/>
      <c r="AA36" s="7"/>
      <c r="AB36" s="7"/>
      <c r="AC36" s="7"/>
    </row>
    <row r="37" spans="1:29" s="4" customFormat="1">
      <c r="A37" s="7"/>
      <c r="B37" s="7"/>
      <c r="C37" s="7"/>
      <c r="D37" s="7"/>
      <c r="E37" s="7"/>
      <c r="F37" s="7"/>
      <c r="G37" s="7"/>
      <c r="H37" s="7"/>
      <c r="I37" s="7"/>
      <c r="J37" s="7"/>
      <c r="K37" s="24"/>
      <c r="L37" s="7"/>
      <c r="M37" s="7"/>
      <c r="N37" s="7"/>
      <c r="O37" s="7"/>
      <c r="P37" s="7"/>
      <c r="Q37" s="7"/>
      <c r="R37" s="7"/>
      <c r="S37" s="7"/>
      <c r="T37" s="7"/>
      <c r="U37" s="7"/>
      <c r="V37" s="7"/>
      <c r="W37" s="7"/>
      <c r="X37" s="7"/>
      <c r="Y37" s="7"/>
      <c r="Z37" s="7"/>
      <c r="AA37" s="7"/>
      <c r="AB37" s="7"/>
      <c r="AC37" s="7"/>
    </row>
    <row r="38" spans="1:29" s="4" customFormat="1">
      <c r="A38" s="7"/>
      <c r="B38" s="7"/>
      <c r="C38" s="7"/>
      <c r="D38" s="7"/>
      <c r="E38" s="7"/>
      <c r="F38" s="7"/>
      <c r="G38" s="7"/>
      <c r="H38" s="7"/>
      <c r="I38" s="7"/>
      <c r="J38" s="7"/>
      <c r="K38" s="24"/>
      <c r="L38" s="7"/>
      <c r="M38" s="7"/>
      <c r="N38" s="7"/>
      <c r="O38" s="7"/>
      <c r="P38" s="7"/>
      <c r="Q38" s="7"/>
      <c r="R38" s="7"/>
      <c r="S38" s="7"/>
      <c r="T38" s="7"/>
      <c r="U38" s="7"/>
      <c r="V38" s="7"/>
      <c r="W38" s="7"/>
      <c r="X38" s="7"/>
      <c r="Y38" s="7"/>
      <c r="Z38" s="7"/>
      <c r="AA38" s="7"/>
      <c r="AB38" s="7"/>
      <c r="AC38" s="7"/>
    </row>
    <row r="39" spans="1:29" s="4" customFormat="1">
      <c r="A39" s="7"/>
      <c r="B39" s="7"/>
      <c r="C39" s="7"/>
      <c r="D39" s="7"/>
      <c r="E39" s="7"/>
      <c r="F39" s="7"/>
      <c r="G39" s="7"/>
      <c r="H39" s="7"/>
      <c r="I39" s="7"/>
      <c r="J39" s="7"/>
      <c r="K39" s="24"/>
      <c r="L39" s="7"/>
      <c r="M39" s="7"/>
      <c r="N39" s="7"/>
      <c r="O39" s="7"/>
      <c r="P39" s="7"/>
      <c r="Q39" s="7"/>
      <c r="R39" s="7"/>
      <c r="S39" s="7"/>
      <c r="T39" s="7"/>
      <c r="U39" s="7"/>
      <c r="V39" s="7"/>
      <c r="W39" s="7"/>
      <c r="X39" s="7"/>
      <c r="Y39" s="7"/>
      <c r="Z39" s="7"/>
      <c r="AA39" s="7"/>
      <c r="AB39" s="7"/>
      <c r="AC39" s="7"/>
    </row>
    <row r="40" spans="1:29" s="4" customFormat="1">
      <c r="A40" s="7"/>
      <c r="B40" s="7"/>
      <c r="C40" s="7"/>
      <c r="D40" s="7"/>
      <c r="E40" s="7"/>
      <c r="F40" s="7"/>
      <c r="G40" s="7"/>
      <c r="H40" s="7"/>
      <c r="I40" s="7"/>
      <c r="J40" s="7"/>
      <c r="K40" s="24"/>
      <c r="L40" s="7"/>
      <c r="M40" s="7"/>
      <c r="N40" s="7"/>
      <c r="O40" s="7"/>
      <c r="P40" s="7"/>
      <c r="Q40" s="7"/>
      <c r="R40" s="7"/>
      <c r="S40" s="7"/>
      <c r="T40" s="7"/>
      <c r="U40" s="7"/>
      <c r="V40" s="7"/>
      <c r="W40" s="7"/>
      <c r="X40" s="7"/>
      <c r="Y40" s="7"/>
      <c r="Z40" s="7"/>
      <c r="AA40" s="7"/>
      <c r="AB40" s="7"/>
      <c r="AC40" s="7"/>
    </row>
    <row r="41" spans="1:29" s="4" customFormat="1">
      <c r="A41" s="7"/>
      <c r="B41" s="7"/>
      <c r="C41" s="7"/>
      <c r="D41" s="7"/>
      <c r="E41" s="7"/>
      <c r="F41" s="7"/>
      <c r="G41" s="7"/>
      <c r="H41" s="7"/>
      <c r="I41" s="7"/>
      <c r="J41" s="7"/>
      <c r="K41" s="15"/>
      <c r="L41" s="7"/>
      <c r="M41" s="7"/>
      <c r="N41" s="7"/>
      <c r="O41" s="7"/>
      <c r="P41" s="7"/>
      <c r="Q41" s="7"/>
      <c r="R41" s="7"/>
      <c r="S41" s="7"/>
      <c r="T41" s="7"/>
      <c r="U41" s="7"/>
      <c r="V41" s="7"/>
      <c r="W41" s="7"/>
      <c r="X41" s="7"/>
      <c r="Y41" s="7"/>
      <c r="Z41" s="7"/>
      <c r="AA41" s="7"/>
      <c r="AB41" s="7"/>
      <c r="AC41" s="7"/>
    </row>
    <row r="42" spans="1:29" s="4" customForma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row>
    <row r="43" spans="1:29" s="4" customForma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row>
    <row r="44" spans="1:29" s="4" customForma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row>
    <row r="45" spans="1:29" s="4" customFormat="1">
      <c r="A45" s="7"/>
      <c r="B45" s="7"/>
      <c r="C45" s="7"/>
      <c r="D45" s="7"/>
      <c r="E45" s="7"/>
      <c r="F45" s="7"/>
      <c r="G45" s="7"/>
      <c r="H45" s="7"/>
      <c r="I45" s="24"/>
      <c r="J45" s="7"/>
      <c r="K45" s="7"/>
      <c r="L45" s="7"/>
      <c r="M45" s="7"/>
      <c r="N45" s="7"/>
      <c r="O45" s="7"/>
      <c r="P45" s="7"/>
      <c r="Q45" s="7"/>
      <c r="R45" s="7"/>
      <c r="S45" s="7"/>
      <c r="T45" s="7"/>
      <c r="U45" s="7"/>
      <c r="V45" s="7"/>
      <c r="W45" s="7"/>
      <c r="X45" s="7"/>
      <c r="Y45" s="7"/>
      <c r="Z45" s="7"/>
      <c r="AA45" s="7"/>
      <c r="AB45" s="7"/>
      <c r="AC45" s="7"/>
    </row>
    <row r="46" spans="1:29" s="4" customFormat="1">
      <c r="A46" s="7"/>
      <c r="B46" s="7"/>
      <c r="C46" s="7"/>
      <c r="D46" s="7"/>
      <c r="E46" s="7"/>
      <c r="F46" s="7"/>
      <c r="G46" s="7"/>
      <c r="H46" s="7"/>
      <c r="I46" s="24"/>
      <c r="J46" s="7"/>
      <c r="K46" s="7"/>
      <c r="L46" s="7"/>
      <c r="M46" s="7"/>
      <c r="N46" s="7"/>
      <c r="O46" s="7"/>
      <c r="P46" s="7"/>
      <c r="Q46" s="7"/>
      <c r="R46" s="7"/>
      <c r="S46" s="7"/>
      <c r="T46" s="7"/>
      <c r="U46" s="7"/>
      <c r="V46" s="7"/>
      <c r="W46" s="7"/>
      <c r="X46" s="7"/>
      <c r="Y46" s="7"/>
      <c r="Z46" s="7"/>
      <c r="AA46" s="7"/>
      <c r="AB46" s="7"/>
      <c r="AC46" s="7"/>
    </row>
    <row r="47" spans="1:29" s="4" customFormat="1">
      <c r="A47" s="7"/>
      <c r="B47" s="7"/>
      <c r="C47" s="7"/>
      <c r="D47" s="7"/>
      <c r="E47" s="7"/>
      <c r="F47" s="7"/>
      <c r="G47" s="7"/>
      <c r="H47" s="7"/>
      <c r="I47" s="15"/>
      <c r="J47" s="7"/>
      <c r="K47" s="7"/>
      <c r="L47" s="7"/>
      <c r="M47" s="7"/>
      <c r="N47" s="7"/>
      <c r="O47" s="7"/>
      <c r="P47" s="7"/>
      <c r="Q47" s="7"/>
      <c r="R47" s="7"/>
      <c r="S47" s="7"/>
      <c r="T47" s="7"/>
      <c r="U47" s="7"/>
      <c r="V47" s="7"/>
      <c r="W47" s="7"/>
      <c r="X47" s="7"/>
      <c r="Y47" s="7"/>
      <c r="Z47" s="7"/>
      <c r="AA47" s="7"/>
      <c r="AB47" s="7"/>
      <c r="AC47" s="7"/>
    </row>
    <row r="48" spans="1:29" s="4" customForma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row>
    <row r="49" spans="1:29" s="4" customForma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row>
    <row r="50" spans="1:29" s="4" customForma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29" s="4" customForma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row>
    <row r="52" spans="1:29" s="4" customForma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row>
    <row r="53" spans="1:29" s="4" customForma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row>
    <row r="54" spans="1:29" s="4" customForma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row>
    <row r="55" spans="1:29" s="4" customForma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row>
    <row r="56" spans="1:29" s="4" customForma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row>
    <row r="57" spans="1:29" s="4" customForma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row>
    <row r="58" spans="1:29" s="4" customForma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row>
    <row r="59" spans="1:29" s="4" customForma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row>
    <row r="60" spans="1:29" s="4" customForma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row>
    <row r="61" spans="1:29" s="4" customForma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row>
    <row r="62" spans="1:29" s="4" customForma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row>
    <row r="63" spans="1:29" s="4" customForma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row>
    <row r="64" spans="1:29" s="4" customForma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row>
    <row r="65" spans="1:29" s="4" customForma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row>
    <row r="66" spans="1:29" s="4" customForma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row>
    <row r="67" spans="1:29" s="4" customForma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row>
    <row r="68" spans="1:29" s="4" customForma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row>
    <row r="69" spans="1:29" s="4" customForma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row>
    <row r="70" spans="1:29" s="4" customForma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row>
    <row r="71" spans="1:29" s="4" customForma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row>
    <row r="72" spans="1:29" s="4" customForma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row>
    <row r="73" spans="1:29" s="4" customForma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row>
    <row r="74" spans="1:29" s="4" customForma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row>
    <row r="75" spans="1:29" s="4" customForma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row>
    <row r="76" spans="1:29" s="4" customForma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row>
    <row r="77" spans="1:29" s="4" customForma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row>
    <row r="78" spans="1:29" s="4" customFormat="1"/>
    <row r="79" spans="1:29" s="4" customFormat="1"/>
    <row r="80" spans="1:29"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sheetData>
  <sheetProtection formatCells="0" formatColumns="0" formatRows="0" insertColumns="0" insertRows="0" insertHyperlinks="0" deleteColumns="0" deleteRows="0"/>
  <customSheetViews>
    <customSheetView guid="{5167CA74-6B38-4C00-A4FB-101AA9850982}">
      <selection activeCell="D29" sqref="D29"/>
      <pageMargins left="0.7" right="0.7" top="0.75" bottom="0.75" header="0.3" footer="0.3"/>
      <pageSetup paperSize="9" orientation="portrait" r:id="rId1"/>
    </customSheetView>
    <customSheetView guid="{608F1F58-0C70-4BD6-A398-FFB57FE9431A}" topLeftCell="A4">
      <selection activeCell="C28" sqref="C28"/>
      <pageMargins left="0.7" right="0.7" top="0.75" bottom="0.75" header="0.3" footer="0.3"/>
      <pageSetup paperSize="9" orientation="portrait" r:id="rId2"/>
    </customSheetView>
    <customSheetView guid="{6FBC0F11-A326-4FC8-AA96-CA6BF44E0174}">
      <selection activeCell="B18" sqref="B18"/>
      <pageMargins left="0.7" right="0.7" top="0.75" bottom="0.75" header="0.3" footer="0.3"/>
      <pageSetup paperSize="9" orientation="portrait" r:id="rId3"/>
    </customSheetView>
    <customSheetView guid="{6C2028FF-D767-4ADA-99CD-00856C384461}" topLeftCell="A4">
      <selection activeCell="C28" sqref="C28"/>
      <pageMargins left="0.7" right="0.7" top="0.75" bottom="0.75" header="0.3" footer="0.3"/>
      <pageSetup paperSize="9" orientation="portrait" r:id="rId4"/>
    </customSheetView>
    <customSheetView guid="{9B440751-B4FF-4EE1-A0DA-CB8EB4A26F70}" topLeftCell="A7">
      <selection activeCell="H23" sqref="H23"/>
      <pageMargins left="0.7" right="0.7" top="0.75" bottom="0.75" header="0.3" footer="0.3"/>
      <pageSetup paperSize="9" orientation="portrait" r:id="rId5"/>
    </customSheetView>
    <customSheetView guid="{EDAF60AE-B10F-4F09-A422-75F1B5518EA1}">
      <selection activeCell="D29" sqref="D29"/>
      <pageMargins left="0.7" right="0.7" top="0.75" bottom="0.75" header="0.3" footer="0.3"/>
      <pageSetup paperSize="9" orientation="portrait" r:id="rId6"/>
    </customSheetView>
  </customSheetViews>
  <mergeCells count="5">
    <mergeCell ref="D4:E4"/>
    <mergeCell ref="F4:G4"/>
    <mergeCell ref="F20:F21"/>
    <mergeCell ref="B2:H2"/>
    <mergeCell ref="B6:T6"/>
  </mergeCells>
  <hyperlinks>
    <hyperlink ref="D4" location="'ÍNDICE'!B5" tooltip="Ir al Índice" display="◂ ÍNDICE" xr:uid="{00000000-0004-0000-0600-000000000000}"/>
    <hyperlink ref="F4" location="'DASHBOARD'!B5" tooltip="Volver al Dashboard" display="⌂ DASHBOARD" xr:uid="{00000000-0004-0000-0600-000001000000}"/>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4A574"/>
  </sheetPr>
  <dimension ref="A1:BU206"/>
  <sheetViews>
    <sheetView zoomScale="120" zoomScaleNormal="120" workbookViewId="0">
      <pane ySplit="9" topLeftCell="A10" activePane="bottomLeft" state="frozen"/>
      <selection pane="bottomLeft" activeCell="G13" sqref="G13"/>
    </sheetView>
  </sheetViews>
  <sheetFormatPr baseColWidth="10" defaultColWidth="11.42578125" defaultRowHeight="15"/>
  <cols>
    <col min="1" max="1" width="1.42578125" style="4" customWidth="1"/>
    <col min="2" max="2" width="3.7109375" customWidth="1"/>
    <col min="3" max="3" width="51.85546875" customWidth="1"/>
    <col min="4" max="15" width="9.7109375" customWidth="1"/>
    <col min="16" max="19" width="9.7109375" style="4" customWidth="1"/>
    <col min="20" max="52" width="1.42578125" style="4" customWidth="1"/>
    <col min="53" max="73" width="11.42578125" style="4"/>
  </cols>
  <sheetData>
    <row r="1" spans="1:29" s="4" customFormat="1" ht="4.1500000000000004" customHeight="1">
      <c r="A1" s="7"/>
      <c r="B1" s="7"/>
      <c r="C1" s="7"/>
      <c r="D1" s="7"/>
      <c r="E1" s="7"/>
      <c r="F1" s="7"/>
      <c r="G1" s="7"/>
      <c r="H1" s="7"/>
      <c r="I1" s="7"/>
      <c r="J1" s="7"/>
      <c r="K1" s="7"/>
      <c r="L1" s="7"/>
      <c r="M1" s="7"/>
      <c r="N1" s="7"/>
      <c r="O1" s="7"/>
      <c r="P1" s="7"/>
      <c r="Q1" s="7"/>
      <c r="R1" s="7"/>
      <c r="S1" s="7"/>
      <c r="T1" s="7"/>
      <c r="U1" s="7"/>
      <c r="V1" s="7"/>
      <c r="W1" s="7"/>
      <c r="X1" s="7"/>
      <c r="Y1" s="7"/>
      <c r="Z1" s="7"/>
      <c r="AA1" s="7"/>
      <c r="AB1" s="7"/>
      <c r="AC1" s="7"/>
    </row>
    <row r="2" spans="1:29" s="4" customFormat="1" ht="24" customHeight="1">
      <c r="A2" s="7"/>
      <c r="B2" s="332" t="s">
        <v>614</v>
      </c>
      <c r="C2" s="332"/>
      <c r="D2" s="332"/>
      <c r="E2" s="332"/>
      <c r="F2" s="332"/>
      <c r="G2" s="332"/>
      <c r="H2" s="332"/>
      <c r="I2" s="7"/>
      <c r="J2" s="87"/>
      <c r="K2" s="87"/>
      <c r="L2" s="87"/>
      <c r="M2" s="87"/>
      <c r="N2" s="7"/>
      <c r="O2" s="7"/>
      <c r="P2" s="7"/>
      <c r="Q2" s="7"/>
      <c r="R2" s="7"/>
      <c r="S2" s="7"/>
      <c r="T2" s="7"/>
      <c r="U2" s="7"/>
      <c r="V2" s="7"/>
      <c r="W2" s="7"/>
      <c r="X2" s="7"/>
      <c r="Y2" s="7"/>
      <c r="Z2" s="7"/>
      <c r="AA2" s="7"/>
      <c r="AB2" s="7"/>
      <c r="AC2" s="7"/>
    </row>
    <row r="3" spans="1:29" s="4" customFormat="1" ht="4.1500000000000004" customHeight="1">
      <c r="A3" s="7"/>
      <c r="B3" s="7"/>
      <c r="C3" s="7"/>
      <c r="D3" s="7"/>
      <c r="E3" s="7"/>
      <c r="F3" s="7"/>
      <c r="G3" s="7"/>
      <c r="H3" s="7"/>
      <c r="I3" s="7"/>
      <c r="J3" s="7"/>
      <c r="K3" s="7"/>
      <c r="L3" s="7"/>
      <c r="M3" s="7"/>
      <c r="N3" s="7"/>
      <c r="O3" s="7"/>
      <c r="P3" s="7"/>
      <c r="Q3" s="7"/>
      <c r="R3" s="7"/>
      <c r="S3" s="7"/>
      <c r="T3" s="7"/>
      <c r="U3" s="7"/>
      <c r="V3" s="7"/>
      <c r="W3" s="7"/>
      <c r="X3" s="7"/>
      <c r="Y3" s="7"/>
      <c r="Z3" s="7"/>
      <c r="AA3" s="7"/>
      <c r="AB3" s="7"/>
      <c r="AC3" s="7"/>
    </row>
    <row r="4" spans="1:29" s="4" customFormat="1" ht="24" customHeight="1">
      <c r="A4" s="7"/>
      <c r="B4" s="94" t="s">
        <v>599</v>
      </c>
      <c r="C4" s="94"/>
      <c r="D4" s="94"/>
      <c r="E4" s="94"/>
      <c r="F4" s="94"/>
      <c r="G4" s="94"/>
      <c r="H4" s="94"/>
      <c r="I4" s="94"/>
      <c r="J4" s="336" t="s">
        <v>591</v>
      </c>
      <c r="K4" s="337"/>
      <c r="L4" s="325" t="s">
        <v>592</v>
      </c>
      <c r="M4" s="338"/>
      <c r="N4" s="94"/>
      <c r="O4" s="94"/>
      <c r="P4" s="94"/>
      <c r="Q4" s="94"/>
      <c r="R4" s="94"/>
      <c r="S4" s="94"/>
      <c r="T4" s="94"/>
      <c r="U4" s="7"/>
      <c r="V4" s="7"/>
      <c r="W4" s="7"/>
      <c r="X4" s="7"/>
      <c r="Y4" s="7"/>
      <c r="Z4" s="7"/>
      <c r="AA4" s="7"/>
      <c r="AB4" s="7"/>
      <c r="AC4" s="7"/>
    </row>
    <row r="5" spans="1:29" s="4" customFormat="1" ht="24" customHeight="1">
      <c r="A5" s="7"/>
      <c r="B5" s="94"/>
      <c r="C5" s="94"/>
      <c r="D5" s="94"/>
      <c r="E5" s="94"/>
      <c r="F5" s="94"/>
      <c r="G5" s="94"/>
      <c r="H5" s="94"/>
      <c r="I5" s="94"/>
      <c r="J5" s="94"/>
      <c r="K5" s="94"/>
      <c r="L5" s="94"/>
      <c r="M5" s="94"/>
      <c r="N5" s="94"/>
      <c r="O5" s="94"/>
      <c r="P5" s="94"/>
      <c r="Q5" s="94"/>
      <c r="R5" s="94"/>
      <c r="S5" s="94"/>
      <c r="T5" s="94"/>
      <c r="U5" s="7"/>
      <c r="V5" s="7"/>
      <c r="W5" s="7"/>
      <c r="X5" s="7"/>
      <c r="Y5" s="7"/>
      <c r="Z5" s="7"/>
      <c r="AA5" s="7"/>
      <c r="AB5" s="7"/>
      <c r="AC5" s="7"/>
    </row>
    <row r="6" spans="1:29" s="4" customFormat="1" ht="19.899999999999999" customHeight="1">
      <c r="A6" s="7"/>
      <c r="B6" s="335" t="s">
        <v>600</v>
      </c>
      <c r="C6" s="335"/>
      <c r="D6" s="335"/>
      <c r="E6" s="335"/>
      <c r="F6" s="335"/>
      <c r="G6" s="335"/>
      <c r="H6" s="335"/>
      <c r="I6" s="335"/>
      <c r="J6" s="335"/>
      <c r="K6" s="335"/>
      <c r="L6" s="335"/>
      <c r="M6" s="335"/>
      <c r="N6" s="335"/>
      <c r="O6" s="335"/>
      <c r="P6" s="335"/>
      <c r="Q6" s="335"/>
      <c r="R6" s="335"/>
      <c r="S6" s="335"/>
      <c r="T6" s="335"/>
      <c r="U6" s="7"/>
      <c r="V6" s="7"/>
      <c r="W6" s="7"/>
      <c r="X6" s="7"/>
      <c r="Y6" s="7"/>
      <c r="Z6" s="7"/>
      <c r="AA6" s="7"/>
      <c r="AB6" s="7"/>
      <c r="AC6" s="7"/>
    </row>
    <row r="7" spans="1:29" s="4" customFormat="1" ht="4.1500000000000004" customHeight="1">
      <c r="A7" s="7"/>
      <c r="B7" s="7"/>
      <c r="C7" s="7"/>
      <c r="D7" s="7"/>
      <c r="E7" s="7"/>
      <c r="F7" s="7"/>
      <c r="G7" s="7"/>
      <c r="H7" s="7"/>
      <c r="I7" s="7"/>
      <c r="J7" s="7"/>
      <c r="K7" s="7"/>
      <c r="L7" s="7"/>
      <c r="M7" s="7"/>
      <c r="N7" s="7"/>
      <c r="O7" s="7"/>
      <c r="P7" s="7"/>
      <c r="Q7" s="7"/>
      <c r="R7" s="7"/>
      <c r="S7" s="7"/>
      <c r="T7" s="7"/>
      <c r="U7" s="7"/>
      <c r="V7" s="7"/>
      <c r="W7" s="7"/>
      <c r="X7" s="7"/>
      <c r="Y7" s="7"/>
      <c r="Z7" s="7"/>
      <c r="AA7" s="7"/>
      <c r="AB7" s="7"/>
      <c r="AC7" s="7"/>
    </row>
    <row r="8" spans="1:29" s="4" customFormat="1">
      <c r="A8" s="7"/>
      <c r="B8" s="7"/>
      <c r="C8" s="7"/>
      <c r="D8" s="7"/>
      <c r="E8" s="7"/>
      <c r="F8" s="7"/>
      <c r="G8" s="7"/>
      <c r="H8" s="7"/>
      <c r="I8" s="7"/>
      <c r="J8" s="7"/>
      <c r="K8" s="7"/>
      <c r="L8" s="7"/>
      <c r="M8" s="7"/>
      <c r="N8" s="7"/>
      <c r="O8" s="7"/>
      <c r="P8" s="7"/>
      <c r="Q8" s="7"/>
      <c r="R8" s="7"/>
      <c r="S8" s="7"/>
      <c r="T8" s="7"/>
      <c r="U8" s="7"/>
      <c r="V8" s="7"/>
      <c r="W8" s="7"/>
      <c r="X8" s="7"/>
      <c r="Y8" s="7"/>
      <c r="Z8" s="7"/>
      <c r="AA8" s="7"/>
      <c r="AB8" s="7"/>
      <c r="AC8" s="7"/>
    </row>
    <row r="9" spans="1:29" s="4" customFormat="1" ht="12" customHeight="1">
      <c r="A9" s="7"/>
      <c r="B9" s="7"/>
      <c r="C9" s="7"/>
      <c r="D9" s="7"/>
      <c r="E9" s="7"/>
      <c r="F9" s="7"/>
      <c r="G9" s="7"/>
      <c r="H9" s="7"/>
      <c r="I9" s="7"/>
      <c r="J9" s="7"/>
      <c r="K9" s="7"/>
      <c r="L9" s="7"/>
      <c r="M9" s="7"/>
      <c r="N9" s="7"/>
      <c r="O9" s="7"/>
      <c r="P9" s="7"/>
      <c r="Q9" s="7"/>
      <c r="R9" s="7"/>
      <c r="S9" s="7"/>
      <c r="T9" s="7"/>
      <c r="U9" s="7"/>
      <c r="V9" s="7"/>
      <c r="W9" s="7"/>
      <c r="X9" s="7"/>
      <c r="Y9" s="7"/>
      <c r="Z9" s="7"/>
      <c r="AA9" s="7"/>
      <c r="AB9" s="7"/>
      <c r="AC9" s="7"/>
    </row>
    <row r="10" spans="1:29" s="4" customFormat="1" ht="7.9"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row>
    <row r="11" spans="1:29" s="4" customFormat="1">
      <c r="A11" s="7"/>
      <c r="B11" s="7"/>
      <c r="C11" s="7"/>
      <c r="D11" s="7"/>
      <c r="E11" s="7"/>
      <c r="F11" s="7"/>
      <c r="G11" s="7"/>
      <c r="H11" s="7"/>
      <c r="I11" s="7"/>
      <c r="J11" s="7"/>
      <c r="K11" s="7"/>
      <c r="L11" s="16"/>
      <c r="M11" s="7"/>
      <c r="N11" s="7"/>
      <c r="O11" s="7"/>
      <c r="P11" s="7"/>
      <c r="Q11" s="7"/>
      <c r="R11" s="7"/>
      <c r="S11" s="7"/>
      <c r="T11" s="7"/>
      <c r="U11" s="7"/>
      <c r="V11" s="7"/>
      <c r="W11" s="7"/>
      <c r="X11" s="7"/>
      <c r="Y11" s="7"/>
      <c r="Z11" s="7"/>
      <c r="AA11" s="7"/>
      <c r="AB11" s="7"/>
      <c r="AC11" s="7"/>
    </row>
    <row r="12" spans="1:29" s="4" customFormat="1" ht="28.15" customHeight="1">
      <c r="A12" s="7"/>
      <c r="B12" s="61"/>
      <c r="C12" s="377" t="s">
        <v>371</v>
      </c>
      <c r="D12" s="46">
        <v>2010</v>
      </c>
      <c r="E12" s="46">
        <v>2011</v>
      </c>
      <c r="F12" s="46">
        <v>2012</v>
      </c>
      <c r="G12" s="46">
        <v>2013</v>
      </c>
      <c r="H12" s="46">
        <v>2014</v>
      </c>
      <c r="I12" s="46">
        <v>2015</v>
      </c>
      <c r="J12" s="46">
        <v>2016</v>
      </c>
      <c r="K12" s="46">
        <v>2017</v>
      </c>
      <c r="L12" s="46">
        <v>2018</v>
      </c>
      <c r="M12" s="46">
        <v>2019</v>
      </c>
      <c r="N12" s="46">
        <v>2020</v>
      </c>
      <c r="O12" s="46">
        <v>2021</v>
      </c>
      <c r="P12" s="46">
        <v>2022</v>
      </c>
      <c r="Q12" s="46">
        <v>2023</v>
      </c>
      <c r="R12" s="46">
        <v>2024</v>
      </c>
      <c r="S12" s="46">
        <v>2025</v>
      </c>
      <c r="T12" s="49"/>
      <c r="U12" s="49"/>
      <c r="V12" s="49"/>
      <c r="W12" s="49"/>
      <c r="X12" s="49"/>
      <c r="Y12" s="49"/>
      <c r="Z12" s="49"/>
      <c r="AA12" s="49"/>
      <c r="AB12" s="49"/>
      <c r="AC12" s="49"/>
    </row>
    <row r="13" spans="1:29" s="4" customFormat="1" ht="28.15" customHeight="1">
      <c r="A13" s="7"/>
      <c r="B13" s="77"/>
      <c r="C13" s="378"/>
      <c r="D13" s="47">
        <v>1.3899999999999999E-2</v>
      </c>
      <c r="E13" s="47">
        <v>1.83E-2</v>
      </c>
      <c r="F13" s="47">
        <v>2.0400000000000001E-2</v>
      </c>
      <c r="G13" s="47">
        <v>2.3E-2</v>
      </c>
      <c r="H13" s="47">
        <v>2.6800000000000001E-2</v>
      </c>
      <c r="I13" s="47">
        <v>3.1099999999999999E-2</v>
      </c>
      <c r="J13" s="47">
        <v>3.5499999999999997E-2</v>
      </c>
      <c r="K13" s="47">
        <v>3.95E-2</v>
      </c>
      <c r="L13" s="47">
        <v>4.8000000000000001E-2</v>
      </c>
      <c r="M13" s="47">
        <v>5.2999999999999999E-2</v>
      </c>
      <c r="N13" s="48">
        <f>('INTERNET FIJO '!I130/7252672)</f>
        <v>7.7539560592289294E-2</v>
      </c>
      <c r="O13" s="48">
        <f>('INTERNET FIJO '!J130/7353038)</f>
        <v>9.8629165251151979E-2</v>
      </c>
      <c r="P13" s="48">
        <f>'INTERNET FIJO '!K130/7453695</f>
        <v>0.10115533302610316</v>
      </c>
      <c r="Q13" s="48">
        <f>'INTERNET FIJO '!L130/6109644</f>
        <v>0.14432412101261546</v>
      </c>
      <c r="R13" s="48">
        <f>'INTERNET FIJO '!M130/6109644</f>
        <v>0.1475881409784269</v>
      </c>
      <c r="S13" s="48">
        <f>'INTERNET FIJO '!N130/6109644</f>
        <v>0.15984924817223392</v>
      </c>
      <c r="T13" s="7"/>
      <c r="U13" s="7"/>
      <c r="V13" s="7"/>
      <c r="W13" s="7"/>
      <c r="X13" s="7"/>
      <c r="Y13" s="7"/>
      <c r="Z13" s="7"/>
      <c r="AA13" s="7"/>
      <c r="AB13" s="7"/>
      <c r="AC13" s="7"/>
    </row>
    <row r="14" spans="1:29" s="4" customFormat="1" ht="22.15" customHeight="1">
      <c r="A14" s="7"/>
      <c r="B14" s="10"/>
      <c r="C14" s="53" t="s">
        <v>313</v>
      </c>
      <c r="D14" s="54"/>
      <c r="E14" s="54"/>
      <c r="F14" s="54"/>
      <c r="G14" s="54"/>
      <c r="H14" s="54"/>
      <c r="I14" s="54"/>
      <c r="J14" s="54"/>
      <c r="K14" s="54"/>
      <c r="L14" s="55"/>
      <c r="M14" s="56"/>
      <c r="N14" s="54"/>
      <c r="O14" s="54"/>
      <c r="P14" s="54"/>
      <c r="Q14" s="54"/>
      <c r="R14" s="54"/>
      <c r="S14" s="54"/>
      <c r="T14" s="7"/>
      <c r="U14" s="7"/>
      <c r="V14" s="7"/>
      <c r="W14" s="7"/>
      <c r="X14" s="7"/>
      <c r="Y14" s="7"/>
      <c r="Z14" s="7"/>
      <c r="AA14" s="7"/>
      <c r="AB14" s="7"/>
      <c r="AC14" s="7"/>
    </row>
    <row r="15" spans="1:29" s="4" customFormat="1" ht="22.15" customHeight="1">
      <c r="A15" s="7"/>
      <c r="B15" s="10"/>
      <c r="C15" s="10"/>
      <c r="D15" s="25"/>
      <c r="E15" s="25"/>
      <c r="F15" s="25"/>
      <c r="G15" s="25"/>
      <c r="H15" s="25"/>
      <c r="I15" s="25"/>
      <c r="J15" s="25"/>
      <c r="K15" s="25"/>
      <c r="L15" s="26"/>
      <c r="M15" s="25"/>
      <c r="N15" s="25"/>
      <c r="O15" s="26"/>
      <c r="P15" s="25"/>
      <c r="Q15" s="25"/>
      <c r="R15" s="25"/>
      <c r="S15" s="25"/>
      <c r="T15" s="7"/>
      <c r="U15" s="7"/>
      <c r="V15" s="7"/>
      <c r="W15" s="7"/>
      <c r="X15" s="7"/>
      <c r="Y15" s="7"/>
      <c r="Z15" s="7"/>
      <c r="AA15" s="7"/>
      <c r="AB15" s="7"/>
      <c r="AC15" s="7"/>
    </row>
    <row r="16" spans="1:29" s="4" customFormat="1" ht="22.15" customHeight="1">
      <c r="A16" s="7"/>
      <c r="B16" s="10"/>
      <c r="C16" s="10"/>
      <c r="D16" s="25"/>
      <c r="E16" s="25"/>
      <c r="F16" s="25"/>
      <c r="G16" s="25"/>
      <c r="H16" s="25"/>
      <c r="I16" s="25"/>
      <c r="J16" s="25"/>
      <c r="K16" s="25"/>
      <c r="L16" s="25"/>
      <c r="M16" s="25"/>
      <c r="N16" s="25"/>
      <c r="O16" s="25"/>
      <c r="P16" s="25"/>
      <c r="Q16" s="25"/>
      <c r="R16" s="25"/>
      <c r="S16" s="25"/>
      <c r="T16" s="7"/>
      <c r="U16" s="7"/>
      <c r="V16" s="7"/>
      <c r="W16" s="7"/>
      <c r="X16" s="7"/>
      <c r="Y16" s="7"/>
      <c r="Z16" s="7"/>
      <c r="AA16" s="7"/>
      <c r="AB16" s="7"/>
      <c r="AC16" s="7"/>
    </row>
    <row r="17" spans="1:29" s="4" customFormat="1" ht="28.15" customHeight="1">
      <c r="A17" s="7"/>
      <c r="B17" s="61"/>
      <c r="C17" s="377" t="s">
        <v>370</v>
      </c>
      <c r="D17" s="46">
        <v>2010</v>
      </c>
      <c r="E17" s="46">
        <v>2011</v>
      </c>
      <c r="F17" s="46">
        <v>2012</v>
      </c>
      <c r="G17" s="46">
        <v>2013</v>
      </c>
      <c r="H17" s="46">
        <v>2014</v>
      </c>
      <c r="I17" s="46">
        <v>2015</v>
      </c>
      <c r="J17" s="46">
        <v>2016</v>
      </c>
      <c r="K17" s="46">
        <v>2017</v>
      </c>
      <c r="L17" s="46">
        <v>2018</v>
      </c>
      <c r="M17" s="46">
        <v>2019</v>
      </c>
      <c r="N17" s="46">
        <v>2020</v>
      </c>
      <c r="O17" s="46">
        <v>2021</v>
      </c>
      <c r="P17" s="46">
        <v>2022</v>
      </c>
      <c r="Q17" s="46">
        <v>2023</v>
      </c>
      <c r="R17" s="46">
        <v>2024</v>
      </c>
      <c r="S17" s="46">
        <v>2025</v>
      </c>
      <c r="T17" s="49"/>
      <c r="U17" s="49"/>
      <c r="V17" s="49"/>
      <c r="W17" s="49"/>
      <c r="X17" s="49"/>
      <c r="Y17" s="49"/>
      <c r="Z17" s="49"/>
      <c r="AA17" s="49"/>
      <c r="AB17" s="49"/>
      <c r="AC17" s="49"/>
    </row>
    <row r="18" spans="1:29" s="4" customFormat="1" ht="28.15" customHeight="1">
      <c r="A18" s="7"/>
      <c r="B18" s="76"/>
      <c r="C18" s="378"/>
      <c r="D18" s="48" t="s">
        <v>314</v>
      </c>
      <c r="E18" s="48">
        <v>9.5000000000000001E-2</v>
      </c>
      <c r="F18" s="48">
        <v>0.15</v>
      </c>
      <c r="G18" s="48">
        <v>0.20899999999999999</v>
      </c>
      <c r="H18" s="48">
        <v>0.314</v>
      </c>
      <c r="I18" s="48">
        <v>0.436</v>
      </c>
      <c r="J18" s="48">
        <v>0.45100000000000001</v>
      </c>
      <c r="K18" s="48">
        <v>0.46400000000000002</v>
      </c>
      <c r="L18" s="48">
        <v>0.53700000000000003</v>
      </c>
      <c r="M18" s="47">
        <v>0.60309999999999997</v>
      </c>
      <c r="N18" s="48">
        <f>('INTERNET MÓVIL'!F43/7252672)</f>
        <v>0.6116904225091111</v>
      </c>
      <c r="O18" s="48">
        <f>('INTERNET MÓVIL'!G43/7353038)</f>
        <v>0.63538880120026575</v>
      </c>
      <c r="P18" s="48">
        <f>'INTERNET MÓVIL'!H43/7453695</f>
        <v>0.64541948657679182</v>
      </c>
      <c r="Q18" s="48">
        <f>'INTERNET MÓVIL'!I43/6109644</f>
        <v>0.84434903244771708</v>
      </c>
      <c r="R18" s="48">
        <f>'INTERNET MÓVIL'!J43/6109644</f>
        <v>0.90963696084419976</v>
      </c>
      <c r="S18" s="48">
        <f>'INTERNET MÓVIL'!K43/6109644</f>
        <v>0.9460575771681623</v>
      </c>
      <c r="T18" s="7"/>
      <c r="U18" s="7"/>
      <c r="V18" s="7"/>
      <c r="W18" s="7"/>
      <c r="X18" s="7"/>
      <c r="Y18" s="7"/>
      <c r="Z18" s="7"/>
      <c r="AA18" s="7"/>
      <c r="AB18" s="7"/>
      <c r="AC18" s="7"/>
    </row>
    <row r="19" spans="1:29" s="4" customFormat="1" ht="22.15" customHeight="1">
      <c r="A19" s="7"/>
      <c r="B19" s="10"/>
      <c r="C19" s="53" t="s">
        <v>315</v>
      </c>
      <c r="D19" s="54"/>
      <c r="E19" s="54"/>
      <c r="F19" s="54"/>
      <c r="G19" s="54"/>
      <c r="H19" s="54"/>
      <c r="I19" s="54"/>
      <c r="J19" s="54"/>
      <c r="K19" s="54"/>
      <c r="L19" s="54"/>
      <c r="M19" s="54"/>
      <c r="N19" s="54"/>
      <c r="O19" s="54"/>
      <c r="P19" s="54"/>
      <c r="Q19" s="54"/>
      <c r="R19" s="54"/>
      <c r="S19" s="54"/>
      <c r="T19" s="7"/>
      <c r="U19" s="7"/>
      <c r="V19" s="7"/>
      <c r="W19" s="7"/>
      <c r="X19" s="7"/>
      <c r="Y19" s="7"/>
      <c r="Z19" s="7"/>
      <c r="AA19" s="7"/>
      <c r="AB19" s="7"/>
      <c r="AC19" s="7"/>
    </row>
    <row r="20" spans="1:29" s="4" customFormat="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row>
    <row r="21" spans="1:29" s="4" customFormat="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row>
    <row r="22" spans="1:29" s="4" customForma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row>
    <row r="23" spans="1:29" s="4" customForma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row>
    <row r="24" spans="1:29" s="4" customForma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row>
    <row r="25" spans="1:29" s="4" customForma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row>
    <row r="26" spans="1:29" s="4" customForma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row>
    <row r="27" spans="1:29" s="4" customForma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row>
    <row r="28" spans="1:29" s="4" customForma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row>
    <row r="29" spans="1:29" s="4" customForma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row>
    <row r="30" spans="1:29" s="4" customForma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row>
    <row r="31" spans="1:29" s="4" customForma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row>
    <row r="32" spans="1:29" s="4" customForma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row>
    <row r="33" spans="1:29" s="4" customForma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row>
    <row r="34" spans="1:29" s="4" customForma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row>
    <row r="35" spans="1:29" s="4" customForma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row>
    <row r="36" spans="1:29" s="4" customForma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row>
    <row r="37" spans="1:29" s="4" customForma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row>
    <row r="38" spans="1:29" s="4" customForma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row>
    <row r="39" spans="1:29" s="4" customForma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row>
    <row r="40" spans="1:29" s="4" customForma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row>
    <row r="41" spans="1:29" s="4" customForma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row>
    <row r="42" spans="1:29" s="4" customForma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row>
    <row r="43" spans="1:29" s="4" customForma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row>
    <row r="44" spans="1:29" s="4" customForma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row>
    <row r="45" spans="1:29" s="4" customForma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row>
    <row r="46" spans="1:29" s="4" customForma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row>
    <row r="47" spans="1:29" s="4" customForma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row>
    <row r="48" spans="1:29"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sheetData>
  <sheetProtection formatCells="0" formatColumns="0" formatRows="0" insertColumns="0" insertRows="0" insertHyperlinks="0" deleteColumns="0" deleteRows="0"/>
  <customSheetViews>
    <customSheetView guid="{5167CA74-6B38-4C00-A4FB-101AA9850982}">
      <pageMargins left="0.7" right="0.7" top="0.75" bottom="0.75" header="0.3" footer="0.3"/>
      <pageSetup paperSize="9" orientation="portrait" r:id="rId1"/>
    </customSheetView>
    <customSheetView guid="{608F1F58-0C70-4BD6-A398-FFB57FE9431A}">
      <selection activeCell="I12" sqref="I12"/>
      <pageMargins left="0.7" right="0.7" top="0.75" bottom="0.75" header="0.3" footer="0.3"/>
      <pageSetup paperSize="9" orientation="portrait" r:id="rId2"/>
    </customSheetView>
    <customSheetView guid="{6FBC0F11-A326-4FC8-AA96-CA6BF44E0174}">
      <selection activeCell="Q21" sqref="Q21"/>
      <pageMargins left="0.7" right="0.7" top="0.75" bottom="0.75" header="0.3" footer="0.3"/>
    </customSheetView>
    <customSheetView guid="{6C2028FF-D767-4ADA-99CD-00856C384461}">
      <selection activeCell="I12" sqref="I12"/>
      <pageMargins left="0.7" right="0.7" top="0.75" bottom="0.75" header="0.3" footer="0.3"/>
      <pageSetup paperSize="9" orientation="portrait" r:id="rId3"/>
    </customSheetView>
    <customSheetView guid="{9B440751-B4FF-4EE1-A0DA-CB8EB4A26F70}" topLeftCell="A4">
      <selection activeCell="T24" sqref="T24"/>
      <pageMargins left="0.7" right="0.7" top="0.75" bottom="0.75" header="0.3" footer="0.3"/>
      <pageSetup paperSize="9" orientation="portrait" r:id="rId4"/>
    </customSheetView>
    <customSheetView guid="{EDAF60AE-B10F-4F09-A422-75F1B5518EA1}">
      <pageMargins left="0.7" right="0.7" top="0.75" bottom="0.75" header="0.3" footer="0.3"/>
      <pageSetup paperSize="9" orientation="portrait" r:id="rId5"/>
    </customSheetView>
  </customSheetViews>
  <mergeCells count="6">
    <mergeCell ref="J4:K4"/>
    <mergeCell ref="L4:M4"/>
    <mergeCell ref="C12:C13"/>
    <mergeCell ref="C17:C18"/>
    <mergeCell ref="B2:H2"/>
    <mergeCell ref="B6:T6"/>
  </mergeCells>
  <hyperlinks>
    <hyperlink ref="J4" location="'ÍNDICE'!B5" tooltip="Ir al Índice" display="◂ ÍNDICE" xr:uid="{00000000-0004-0000-0700-000000000000}"/>
    <hyperlink ref="L4" location="'DASHBOARD'!B5" tooltip="Volver al Dashboard" display="⌂ DASHBOARD" xr:uid="{00000000-0004-0000-0700-000001000000}"/>
  </hyperlinks>
  <pageMargins left="0.7" right="0.7" top="0.75" bottom="0.75" header="0.3" footer="0.3"/>
  <pageSetup paperSize="9" orientation="portrait" r:id="rId6"/>
  <drawing r:id="rId7"/>
  <legacy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4A574"/>
  </sheetPr>
  <dimension ref="A1:AQ29"/>
  <sheetViews>
    <sheetView tabSelected="1" zoomScale="130" zoomScaleNormal="130" workbookViewId="0">
      <pane ySplit="9" topLeftCell="A10" activePane="bottomLeft" state="frozen"/>
      <selection pane="bottomLeft" activeCell="J9" sqref="J9"/>
    </sheetView>
  </sheetViews>
  <sheetFormatPr baseColWidth="10" defaultColWidth="11.42578125" defaultRowHeight="15"/>
  <cols>
    <col min="1" max="1" width="1.42578125" style="4" customWidth="1"/>
    <col min="2" max="2" width="3.7109375" style="4" customWidth="1"/>
    <col min="3" max="3" width="33.28515625" style="4" customWidth="1"/>
    <col min="4" max="14" width="14.7109375" style="4" customWidth="1"/>
    <col min="15" max="43" width="1.42578125" style="4" customWidth="1"/>
    <col min="44" max="52" width="1.42578125" customWidth="1"/>
  </cols>
  <sheetData>
    <row r="1" spans="1:29" ht="4.1500000000000004" customHeight="1">
      <c r="A1" s="7"/>
      <c r="B1" s="7"/>
      <c r="C1" s="7"/>
      <c r="D1" s="7"/>
      <c r="E1" s="7"/>
      <c r="F1" s="7"/>
      <c r="G1" s="7"/>
      <c r="H1" s="7"/>
      <c r="I1" s="7"/>
      <c r="J1" s="7"/>
      <c r="K1" s="7"/>
      <c r="L1" s="7"/>
      <c r="M1" s="7"/>
      <c r="N1" s="7"/>
      <c r="O1" s="7"/>
      <c r="P1" s="7"/>
      <c r="Q1" s="7"/>
      <c r="R1" s="7"/>
      <c r="S1" s="7"/>
      <c r="T1" s="7"/>
      <c r="U1" s="7"/>
      <c r="V1" s="7"/>
      <c r="W1" s="7"/>
      <c r="X1" s="7"/>
      <c r="Y1" s="7"/>
      <c r="Z1" s="7"/>
      <c r="AA1" s="7"/>
      <c r="AB1" s="7"/>
      <c r="AC1" s="7"/>
    </row>
    <row r="2" spans="1:29" ht="24" customHeight="1">
      <c r="A2" s="7"/>
      <c r="B2" s="332" t="s">
        <v>615</v>
      </c>
      <c r="C2" s="332"/>
      <c r="D2" s="332"/>
      <c r="E2" s="332"/>
      <c r="F2" s="332"/>
      <c r="G2" s="332"/>
      <c r="H2" s="332"/>
      <c r="I2" s="7"/>
      <c r="J2" s="87"/>
      <c r="K2" s="87"/>
      <c r="L2" s="87"/>
      <c r="M2" s="87"/>
      <c r="N2" s="87"/>
      <c r="O2" s="7"/>
      <c r="P2" s="7"/>
      <c r="Q2" s="7"/>
      <c r="R2" s="7"/>
      <c r="S2" s="7"/>
      <c r="T2" s="7"/>
      <c r="U2" s="7"/>
      <c r="V2" s="7"/>
      <c r="W2" s="7"/>
      <c r="X2" s="7"/>
      <c r="Y2" s="7"/>
      <c r="Z2" s="7"/>
      <c r="AA2" s="7"/>
      <c r="AB2" s="7"/>
      <c r="AC2" s="7"/>
    </row>
    <row r="3" spans="1:29" ht="4.1500000000000004" customHeight="1">
      <c r="A3" s="7"/>
      <c r="B3" s="7"/>
      <c r="C3" s="7"/>
      <c r="D3" s="7"/>
      <c r="E3" s="7"/>
      <c r="F3" s="7"/>
      <c r="G3" s="7"/>
      <c r="H3" s="7"/>
      <c r="I3" s="7"/>
      <c r="J3" s="7"/>
      <c r="K3" s="7"/>
      <c r="L3" s="7"/>
      <c r="M3" s="7"/>
      <c r="N3" s="7"/>
      <c r="O3" s="7"/>
      <c r="P3" s="7"/>
      <c r="Q3" s="7"/>
      <c r="R3" s="7"/>
      <c r="S3" s="7"/>
      <c r="T3" s="7"/>
      <c r="U3" s="7"/>
      <c r="V3" s="7"/>
      <c r="W3" s="7"/>
      <c r="X3" s="7"/>
      <c r="Y3" s="7"/>
      <c r="Z3" s="7"/>
      <c r="AA3" s="7"/>
      <c r="AB3" s="7"/>
      <c r="AC3" s="7"/>
    </row>
    <row r="4" spans="1:29" ht="24" customHeight="1">
      <c r="A4" s="7"/>
      <c r="B4" s="94" t="s">
        <v>601</v>
      </c>
      <c r="C4" s="94"/>
      <c r="D4" s="94"/>
      <c r="E4" s="94"/>
      <c r="F4" s="94"/>
      <c r="G4" s="94"/>
      <c r="H4" s="336" t="s">
        <v>591</v>
      </c>
      <c r="I4" s="337"/>
      <c r="J4" s="325" t="s">
        <v>592</v>
      </c>
      <c r="K4" s="338"/>
      <c r="L4" s="94"/>
      <c r="M4" s="94"/>
      <c r="N4" s="94"/>
      <c r="O4" s="94"/>
      <c r="P4" s="94"/>
      <c r="Q4" s="94"/>
      <c r="R4" s="94"/>
      <c r="S4" s="94"/>
      <c r="T4" s="94"/>
      <c r="U4" s="7"/>
      <c r="V4" s="7"/>
      <c r="W4" s="7"/>
      <c r="X4" s="7"/>
      <c r="Y4" s="7"/>
      <c r="Z4" s="7"/>
      <c r="AA4" s="7"/>
      <c r="AB4" s="7"/>
      <c r="AC4" s="7"/>
    </row>
    <row r="5" spans="1:29" ht="24" customHeight="1">
      <c r="A5" s="7"/>
      <c r="B5" s="94"/>
      <c r="C5" s="94"/>
      <c r="D5" s="94"/>
      <c r="E5" s="94"/>
      <c r="F5" s="94"/>
      <c r="G5" s="94"/>
      <c r="H5" s="94"/>
      <c r="I5" s="94"/>
      <c r="J5" s="94"/>
      <c r="K5" s="94"/>
      <c r="L5" s="94"/>
      <c r="M5" s="94"/>
      <c r="N5" s="94"/>
      <c r="O5" s="94"/>
      <c r="P5" s="94"/>
      <c r="Q5" s="94"/>
      <c r="R5" s="94"/>
      <c r="S5" s="94"/>
      <c r="T5" s="94"/>
      <c r="U5" s="7"/>
      <c r="V5" s="7"/>
      <c r="W5" s="7"/>
      <c r="X5" s="7"/>
      <c r="Y5" s="7"/>
      <c r="Z5" s="7"/>
      <c r="AA5" s="7"/>
      <c r="AB5" s="7"/>
      <c r="AC5" s="7"/>
    </row>
    <row r="6" spans="1:29" ht="19.899999999999999" customHeight="1">
      <c r="A6" s="7"/>
      <c r="B6" s="335" t="s">
        <v>602</v>
      </c>
      <c r="C6" s="335"/>
      <c r="D6" s="335"/>
      <c r="E6" s="335"/>
      <c r="F6" s="335"/>
      <c r="G6" s="335"/>
      <c r="H6" s="335"/>
      <c r="I6" s="335"/>
      <c r="J6" s="335"/>
      <c r="K6" s="335"/>
      <c r="L6" s="335"/>
      <c r="M6" s="335"/>
      <c r="N6" s="335"/>
      <c r="O6" s="335"/>
      <c r="P6" s="335"/>
      <c r="Q6" s="335"/>
      <c r="R6" s="335"/>
      <c r="S6" s="335"/>
      <c r="T6" s="335"/>
      <c r="U6" s="7"/>
      <c r="V6" s="7"/>
      <c r="W6" s="7"/>
      <c r="X6" s="7"/>
      <c r="Y6" s="7"/>
      <c r="Z6" s="7"/>
      <c r="AA6" s="7"/>
      <c r="AB6" s="7"/>
      <c r="AC6" s="7"/>
    </row>
    <row r="7" spans="1:29" ht="4.1500000000000004" customHeight="1">
      <c r="A7" s="7"/>
      <c r="B7" s="7"/>
      <c r="C7" s="7"/>
      <c r="D7" s="7"/>
      <c r="E7" s="7"/>
      <c r="F7" s="7"/>
      <c r="G7" s="7"/>
      <c r="H7" s="7"/>
      <c r="I7" s="7"/>
      <c r="J7" s="7"/>
      <c r="K7" s="7"/>
      <c r="L7" s="7"/>
      <c r="M7" s="7"/>
      <c r="N7" s="7"/>
      <c r="O7" s="7"/>
      <c r="P7" s="7"/>
      <c r="Q7" s="7"/>
      <c r="R7" s="7"/>
      <c r="S7" s="7"/>
      <c r="T7" s="7"/>
      <c r="U7" s="7"/>
      <c r="V7" s="7"/>
      <c r="W7" s="7"/>
      <c r="X7" s="7"/>
      <c r="Y7" s="7"/>
      <c r="Z7" s="7"/>
      <c r="AA7" s="7"/>
      <c r="AB7" s="7"/>
      <c r="AC7" s="7"/>
    </row>
    <row r="8" spans="1:29">
      <c r="A8" s="7"/>
      <c r="B8" s="7"/>
      <c r="C8" s="7"/>
      <c r="D8" s="7"/>
      <c r="E8" s="7"/>
      <c r="F8" s="7"/>
      <c r="G8" s="7"/>
      <c r="H8" s="7"/>
      <c r="I8" s="7"/>
      <c r="J8" s="7"/>
      <c r="K8" s="7"/>
      <c r="L8" s="7"/>
      <c r="M8" s="7"/>
      <c r="N8" s="7"/>
      <c r="O8" s="7"/>
      <c r="P8" s="7"/>
      <c r="Q8" s="7"/>
      <c r="R8" s="7"/>
      <c r="S8" s="7"/>
      <c r="T8" s="7"/>
      <c r="U8" s="7"/>
      <c r="V8" s="7"/>
      <c r="W8" s="7"/>
      <c r="X8" s="7"/>
      <c r="Y8" s="7"/>
      <c r="Z8" s="7"/>
      <c r="AA8" s="7"/>
      <c r="AB8" s="7"/>
      <c r="AC8" s="7"/>
    </row>
    <row r="9" spans="1:29" ht="12" customHeight="1">
      <c r="A9" s="7"/>
      <c r="B9" s="7"/>
      <c r="C9" s="7"/>
      <c r="D9" s="7"/>
      <c r="E9" s="7"/>
      <c r="F9" s="7"/>
      <c r="G9" s="7"/>
      <c r="H9" s="7"/>
      <c r="I9" s="7"/>
      <c r="J9" s="7"/>
      <c r="K9" s="7"/>
      <c r="L9" s="7"/>
      <c r="M9" s="7"/>
      <c r="N9" s="7"/>
      <c r="O9" s="7"/>
      <c r="P9" s="7"/>
      <c r="Q9" s="7"/>
      <c r="R9" s="7"/>
      <c r="S9" s="7"/>
      <c r="T9" s="7"/>
      <c r="U9" s="7"/>
      <c r="V9" s="7"/>
      <c r="W9" s="7"/>
      <c r="X9" s="7"/>
      <c r="Y9" s="7"/>
      <c r="Z9" s="7"/>
      <c r="AA9" s="7"/>
      <c r="AB9" s="7"/>
      <c r="AC9" s="7"/>
    </row>
    <row r="10" spans="1:29" ht="7.9"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row>
    <row r="11" spans="1:29" ht="31.9" customHeight="1">
      <c r="A11" s="7"/>
      <c r="B11" s="7"/>
      <c r="C11" s="380" t="s">
        <v>606</v>
      </c>
      <c r="D11" s="380"/>
      <c r="E11" s="380"/>
      <c r="F11" s="380"/>
      <c r="G11" s="380"/>
      <c r="H11" s="380"/>
      <c r="I11" s="380"/>
      <c r="J11" s="380"/>
      <c r="K11" s="380"/>
      <c r="L11" s="380"/>
      <c r="M11" s="380"/>
      <c r="N11" s="380"/>
      <c r="O11" s="7"/>
      <c r="P11" s="7"/>
      <c r="Q11" s="7"/>
      <c r="R11" s="7"/>
      <c r="S11" s="7"/>
      <c r="T11" s="7"/>
      <c r="U11" s="7"/>
      <c r="V11" s="7"/>
      <c r="W11" s="7"/>
      <c r="X11" s="7"/>
      <c r="Y11" s="7"/>
      <c r="Z11" s="7"/>
      <c r="AA11" s="7"/>
      <c r="AB11" s="7"/>
      <c r="AC11" s="7"/>
    </row>
    <row r="12" spans="1:29" ht="18" customHeight="1">
      <c r="A12" s="7"/>
      <c r="B12" s="7"/>
      <c r="C12" s="379" t="s">
        <v>607</v>
      </c>
      <c r="D12" s="379"/>
      <c r="E12" s="379"/>
      <c r="F12" s="379"/>
      <c r="G12" s="379"/>
      <c r="H12" s="379"/>
      <c r="I12" s="379"/>
      <c r="J12" s="379"/>
      <c r="K12" s="379"/>
      <c r="L12" s="379"/>
      <c r="M12" s="379"/>
      <c r="N12" s="379"/>
      <c r="O12" s="7"/>
      <c r="P12" s="7"/>
      <c r="Q12" s="7"/>
      <c r="R12" s="7"/>
      <c r="S12" s="7"/>
      <c r="T12" s="7"/>
      <c r="U12" s="7"/>
      <c r="V12" s="7"/>
      <c r="W12" s="7"/>
      <c r="X12" s="7"/>
      <c r="Y12" s="7"/>
      <c r="Z12" s="7"/>
      <c r="AA12" s="7"/>
      <c r="AB12" s="7"/>
      <c r="AC12" s="7"/>
    </row>
    <row r="13" spans="1:29" ht="7.9"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row>
    <row r="14" spans="1:29" ht="28.15" customHeight="1">
      <c r="A14" s="7"/>
      <c r="B14" s="49"/>
      <c r="C14" s="43" t="s">
        <v>567</v>
      </c>
      <c r="D14" s="43">
        <v>2015</v>
      </c>
      <c r="E14" s="43">
        <v>2016</v>
      </c>
      <c r="F14" s="43">
        <v>2017</v>
      </c>
      <c r="G14" s="43">
        <v>2018</v>
      </c>
      <c r="H14" s="43">
        <v>2019</v>
      </c>
      <c r="I14" s="43">
        <v>2020</v>
      </c>
      <c r="J14" s="43">
        <v>2021</v>
      </c>
      <c r="K14" s="43">
        <v>2022</v>
      </c>
      <c r="L14" s="43">
        <v>2023</v>
      </c>
      <c r="M14" s="43">
        <v>2024</v>
      </c>
      <c r="N14" s="43">
        <v>2025</v>
      </c>
      <c r="O14" s="49"/>
      <c r="P14" s="49"/>
      <c r="Q14" s="49"/>
      <c r="R14" s="49"/>
      <c r="S14" s="49"/>
      <c r="T14" s="49"/>
      <c r="U14" s="49"/>
      <c r="V14" s="49"/>
      <c r="W14" s="49"/>
      <c r="X14" s="49"/>
      <c r="Y14" s="49"/>
      <c r="Z14" s="49"/>
      <c r="AA14" s="49"/>
      <c r="AB14" s="49"/>
      <c r="AC14" s="49"/>
    </row>
    <row r="15" spans="1:29" ht="31.9" customHeight="1">
      <c r="A15" s="7"/>
      <c r="B15" s="7"/>
      <c r="C15" s="44" t="s">
        <v>608</v>
      </c>
      <c r="D15" s="45">
        <v>76.599999999999994</v>
      </c>
      <c r="E15" s="45">
        <v>92.6</v>
      </c>
      <c r="F15" s="45">
        <v>107.9</v>
      </c>
      <c r="G15" s="45">
        <v>144.1</v>
      </c>
      <c r="H15" s="45">
        <v>195</v>
      </c>
      <c r="I15" s="45">
        <v>342.5</v>
      </c>
      <c r="J15" s="45">
        <v>850.9</v>
      </c>
      <c r="K15" s="45">
        <v>869</v>
      </c>
      <c r="L15" s="45">
        <v>1559</v>
      </c>
      <c r="M15" s="45">
        <v>1927.68</v>
      </c>
      <c r="N15" s="45">
        <v>1959.2</v>
      </c>
      <c r="O15" s="7"/>
      <c r="P15" s="7"/>
      <c r="Q15" s="7"/>
      <c r="R15" s="7"/>
      <c r="S15" s="7"/>
      <c r="T15" s="7"/>
      <c r="U15" s="7"/>
      <c r="V15" s="7"/>
      <c r="W15" s="7"/>
      <c r="X15" s="7"/>
      <c r="Y15" s="7"/>
      <c r="Z15" s="7"/>
      <c r="AA15" s="7"/>
      <c r="AB15" s="7"/>
      <c r="AC15" s="7"/>
    </row>
    <row r="16" spans="1:29">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row>
    <row r="17" spans="1:29">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row>
    <row r="18" spans="1:29">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row>
    <row r="19" spans="1:29">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row>
    <row r="20" spans="1:29">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row>
    <row r="21" spans="1:29">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row>
    <row r="22" spans="1:29">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row>
    <row r="23" spans="1:29">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row>
    <row r="24" spans="1:29">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row>
    <row r="25" spans="1:29">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row>
    <row r="26" spans="1:29">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row>
    <row r="27" spans="1:29">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row>
    <row r="28" spans="1:29">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row>
    <row r="29" spans="1:29">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row>
  </sheetData>
  <sheetProtection formatCells="0" formatColumns="0" formatRows="0" insertColumns="0" insertRows="0" insertHyperlinks="0" deleteColumns="0" deleteRows="0"/>
  <customSheetViews>
    <customSheetView guid="{5167CA74-6B38-4C00-A4FB-101AA9850982}">
      <selection activeCell="O17" sqref="O17"/>
      <pageMargins left="0.7" right="0.7" top="0.75" bottom="0.75" header="0.3" footer="0.3"/>
      <pageSetup paperSize="9" orientation="portrait" r:id="rId1"/>
    </customSheetView>
    <customSheetView guid="{608F1F58-0C70-4BD6-A398-FFB57FE9431A}">
      <pageMargins left="0.7" right="0.7" top="0.75" bottom="0.75" header="0.3" footer="0.3"/>
      <pageSetup paperSize="9" orientation="portrait" r:id="rId2"/>
    </customSheetView>
    <customSheetView guid="{6FBC0F11-A326-4FC8-AA96-CA6BF44E0174}">
      <selection activeCell="M17" sqref="M17"/>
      <pageMargins left="0.7" right="0.7" top="0.75" bottom="0.75" header="0.3" footer="0.3"/>
      <pageSetup paperSize="9" orientation="portrait" r:id="rId3"/>
    </customSheetView>
    <customSheetView guid="{6C2028FF-D767-4ADA-99CD-00856C384461}">
      <pageMargins left="0.7" right="0.7" top="0.75" bottom="0.75" header="0.3" footer="0.3"/>
      <pageSetup paperSize="9" orientation="portrait" r:id="rId4"/>
    </customSheetView>
    <customSheetView guid="{9B440751-B4FF-4EE1-A0DA-CB8EB4A26F70}">
      <selection activeCell="I27" sqref="I27"/>
      <pageMargins left="0.7" right="0.7" top="0.75" bottom="0.75" header="0.3" footer="0.3"/>
      <pageSetup paperSize="9" orientation="portrait" r:id="rId5"/>
    </customSheetView>
    <customSheetView guid="{EDAF60AE-B10F-4F09-A422-75F1B5518EA1}">
      <selection activeCell="O17" sqref="O17"/>
      <pageMargins left="0.7" right="0.7" top="0.75" bottom="0.75" header="0.3" footer="0.3"/>
      <pageSetup paperSize="9" orientation="portrait" r:id="rId6"/>
    </customSheetView>
  </customSheetViews>
  <mergeCells count="6">
    <mergeCell ref="C12:N12"/>
    <mergeCell ref="H4:I4"/>
    <mergeCell ref="J4:K4"/>
    <mergeCell ref="B2:H2"/>
    <mergeCell ref="B6:T6"/>
    <mergeCell ref="C11:N11"/>
  </mergeCells>
  <hyperlinks>
    <hyperlink ref="H4" location="'ÍNDICE'!B5" tooltip="Ir al Índice" display="◂ ÍNDICE" xr:uid="{00000000-0004-0000-0800-000000000000}"/>
    <hyperlink ref="J4" location="'DASHBOARD'!B5" tooltip="Volver al Dashboard" display="⌂ DASHBOARD" xr:uid="{00000000-0004-0000-0800-000001000000}"/>
  </hyperlinks>
  <pageMargins left="0.7" right="0.7" top="0.75" bottom="0.75" header="0.3" footer="0.3"/>
  <pageSetup paperSize="9"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DASHBOARD</vt:lpstr>
      <vt:lpstr>ÍNDICE</vt:lpstr>
      <vt:lpstr>TELEFONÍA</vt:lpstr>
      <vt:lpstr>INTERNET MÓVIL</vt:lpstr>
      <vt:lpstr>INTERNET FIJO </vt:lpstr>
      <vt:lpstr>TV PAGA</vt:lpstr>
      <vt:lpstr>INGRESOS</vt:lpstr>
      <vt:lpstr>PENETRACIÓN</vt:lpstr>
      <vt:lpstr>CONECTIVIDAD INTERNACIONAL</vt:lpstr>
      <vt:lpstr>GRÁFICOS</vt:lpstr>
    </vt:vector>
  </TitlesOfParts>
  <Company>CONATEL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Tito López</cp:lastModifiedBy>
  <cp:lastPrinted>2022-03-16T12:45:13Z</cp:lastPrinted>
  <dcterms:created xsi:type="dcterms:W3CDTF">2020-04-28T16:07:20Z</dcterms:created>
  <dcterms:modified xsi:type="dcterms:W3CDTF">2026-05-21T16:58:56Z</dcterms:modified>
</cp:coreProperties>
</file>