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tito\Documents\14 año 2021\"/>
    </mc:Choice>
  </mc:AlternateContent>
  <bookViews>
    <workbookView xWindow="0" yWindow="0" windowWidth="20490" windowHeight="7755" tabRatio="636" activeTab="3"/>
  </bookViews>
  <sheets>
    <sheet name="telefonia" sheetId="1" r:id="rId1"/>
    <sheet name="Internet movil" sheetId="2" r:id="rId2"/>
    <sheet name="Internet fijo" sheetId="7" r:id="rId3"/>
    <sheet name="Penetración" sheetId="9" r:id="rId4"/>
  </sheets>
  <definedNames>
    <definedName name="_xlnm._FilterDatabase" localSheetId="2" hidden="1">'Internet fijo'!$A$2:$H$57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2" l="1"/>
  <c r="N16" i="1" l="1"/>
  <c r="O16" i="1"/>
  <c r="P16" i="1" l="1"/>
  <c r="M16" i="1"/>
  <c r="P15" i="1"/>
  <c r="O15" i="1"/>
  <c r="N15" i="1"/>
  <c r="M15" i="1"/>
  <c r="P14" i="1"/>
  <c r="O14" i="1"/>
  <c r="N14" i="1"/>
  <c r="M14" i="1"/>
  <c r="P13" i="1"/>
  <c r="O13" i="1"/>
  <c r="N13" i="1"/>
  <c r="M13" i="1"/>
  <c r="P12" i="1"/>
  <c r="O12" i="1"/>
  <c r="N12" i="1"/>
  <c r="M12" i="1"/>
  <c r="P11" i="1"/>
  <c r="O11" i="1"/>
  <c r="N11" i="1"/>
  <c r="M11" i="1"/>
  <c r="P10" i="1"/>
  <c r="O10" i="1"/>
  <c r="N10" i="1"/>
  <c r="M10" i="1"/>
  <c r="P9" i="1"/>
  <c r="O9" i="1"/>
  <c r="N9" i="1"/>
  <c r="M9" i="1"/>
  <c r="P8" i="1"/>
  <c r="O8" i="1"/>
  <c r="N8" i="1"/>
  <c r="M8" i="1"/>
  <c r="P7" i="1"/>
  <c r="O7" i="1"/>
  <c r="N7" i="1"/>
  <c r="M7" i="1"/>
  <c r="P6" i="1"/>
  <c r="O6" i="1"/>
  <c r="N6" i="1"/>
  <c r="M6" i="1"/>
  <c r="P5" i="1"/>
  <c r="O5" i="1"/>
  <c r="N5" i="1"/>
  <c r="M5" i="1"/>
  <c r="H57" i="7" l="1"/>
  <c r="L7" i="9" l="1"/>
  <c r="D25" i="2" l="1"/>
  <c r="L7" i="7"/>
  <c r="L5" i="7"/>
  <c r="L6" i="7"/>
  <c r="L4" i="7"/>
  <c r="L2" i="7"/>
  <c r="L3" i="7"/>
  <c r="L2" i="9"/>
  <c r="G57" i="7"/>
  <c r="L8" i="7" l="1"/>
  <c r="K8" i="7" l="1"/>
  <c r="D10" i="2" l="1"/>
  <c r="D15" i="2"/>
  <c r="D20" i="2"/>
  <c r="F57" i="7" l="1"/>
  <c r="C23" i="2" l="1"/>
  <c r="C20" i="2"/>
  <c r="C15" i="2"/>
  <c r="C10" i="2"/>
  <c r="C25" i="2" l="1"/>
</calcChain>
</file>

<file path=xl/comments1.xml><?xml version="1.0" encoding="utf-8"?>
<comments xmlns="http://schemas.openxmlformats.org/spreadsheetml/2006/main">
  <authors>
    <author>Emilce Portillo</author>
  </authors>
  <commentList>
    <comment ref="D21" authorId="0" shapeId="0">
      <text>
        <r>
          <rPr>
            <b/>
            <sz val="9"/>
            <color indexed="81"/>
            <rFont val="Tahoma"/>
            <family val="2"/>
          </rPr>
          <t>Emilce Portillo:</t>
        </r>
        <r>
          <rPr>
            <sz val="9"/>
            <color indexed="81"/>
            <rFont val="Tahoma"/>
            <family val="2"/>
          </rPr>
          <t xml:space="preserve">
solicité a Hola Py por correo esta información, no me han respondido aún.</t>
        </r>
      </text>
    </comment>
  </commentList>
</comments>
</file>

<file path=xl/comments2.xml><?xml version="1.0" encoding="utf-8"?>
<comments xmlns="http://schemas.openxmlformats.org/spreadsheetml/2006/main">
  <authors>
    <author>Emilce Portillo</author>
  </authors>
  <commentList>
    <comment ref="F4" authorId="0" shapeId="0">
      <text>
        <r>
          <rPr>
            <b/>
            <sz val="9"/>
            <color indexed="81"/>
            <rFont val="Tahoma"/>
            <family val="2"/>
          </rPr>
          <t>DEM: a set-2018</t>
        </r>
        <r>
          <rPr>
            <sz val="9"/>
            <color indexed="81"/>
            <rFont val="Tahoma"/>
            <family val="2"/>
          </rPr>
          <t xml:space="preserve">
</t>
        </r>
      </text>
    </comment>
    <comment ref="H4" authorId="0" shapeId="0">
      <text>
        <r>
          <rPr>
            <b/>
            <sz val="9"/>
            <color indexed="81"/>
            <rFont val="Tahoma"/>
            <family val="2"/>
          </rPr>
          <t>Emilce Portillo:</t>
        </r>
        <r>
          <rPr>
            <sz val="9"/>
            <color indexed="81"/>
            <rFont val="Tahoma"/>
            <family val="2"/>
          </rPr>
          <t xml:space="preserve">
a Jun-2020</t>
        </r>
      </text>
    </comment>
    <comment ref="F5" authorId="0" shapeId="0">
      <text>
        <r>
          <rPr>
            <b/>
            <sz val="9"/>
            <color indexed="81"/>
            <rFont val="Tahoma"/>
            <family val="2"/>
          </rPr>
          <t>DEM: a Set -2018</t>
        </r>
        <r>
          <rPr>
            <sz val="9"/>
            <color indexed="81"/>
            <rFont val="Tahoma"/>
            <family val="2"/>
          </rPr>
          <t xml:space="preserve">
</t>
        </r>
      </text>
    </comment>
    <comment ref="H5" authorId="0" shapeId="0">
      <text>
        <r>
          <rPr>
            <b/>
            <sz val="9"/>
            <color indexed="81"/>
            <rFont val="Tahoma"/>
            <family val="2"/>
          </rPr>
          <t>Emilce Portillo:</t>
        </r>
        <r>
          <rPr>
            <sz val="9"/>
            <color indexed="81"/>
            <rFont val="Tahoma"/>
            <family val="2"/>
          </rPr>
          <t xml:space="preserve">
a Jun-2020</t>
        </r>
      </text>
    </comment>
    <comment ref="F6" authorId="0" shapeId="0">
      <text>
        <r>
          <rPr>
            <b/>
            <sz val="9"/>
            <color indexed="81"/>
            <rFont val="Tahoma"/>
            <family val="2"/>
          </rPr>
          <t>DEM: a Set -2018</t>
        </r>
        <r>
          <rPr>
            <sz val="9"/>
            <color indexed="81"/>
            <rFont val="Tahoma"/>
            <family val="2"/>
          </rPr>
          <t xml:space="preserve">
</t>
        </r>
      </text>
    </comment>
    <comment ref="H6" authorId="0" shapeId="0">
      <text>
        <r>
          <rPr>
            <b/>
            <sz val="9"/>
            <color indexed="81"/>
            <rFont val="Tahoma"/>
            <family val="2"/>
          </rPr>
          <t>Emilce Portillo:</t>
        </r>
        <r>
          <rPr>
            <sz val="9"/>
            <color indexed="81"/>
            <rFont val="Tahoma"/>
            <family val="2"/>
          </rPr>
          <t xml:space="preserve">
a Jun-2020</t>
        </r>
      </text>
    </comment>
    <comment ref="F7" authorId="0" shapeId="0">
      <text>
        <r>
          <rPr>
            <b/>
            <sz val="9"/>
            <color indexed="81"/>
            <rFont val="Tahoma"/>
            <family val="2"/>
          </rPr>
          <t>DEM: a oct-2018</t>
        </r>
        <r>
          <rPr>
            <sz val="9"/>
            <color indexed="81"/>
            <rFont val="Tahoma"/>
            <family val="2"/>
          </rPr>
          <t xml:space="preserve">
</t>
        </r>
      </text>
    </comment>
    <comment ref="F8" authorId="0" shapeId="0">
      <text>
        <r>
          <rPr>
            <b/>
            <sz val="9"/>
            <color indexed="81"/>
            <rFont val="Tahoma"/>
            <family val="2"/>
          </rPr>
          <t>DEM: a oct -2018</t>
        </r>
        <r>
          <rPr>
            <sz val="9"/>
            <color indexed="81"/>
            <rFont val="Tahoma"/>
            <family val="2"/>
          </rPr>
          <t xml:space="preserve">
</t>
        </r>
      </text>
    </comment>
    <comment ref="F9" authorId="0" shapeId="0">
      <text>
        <r>
          <rPr>
            <b/>
            <sz val="9"/>
            <color indexed="81"/>
            <rFont val="Tahoma"/>
            <family val="2"/>
          </rPr>
          <t>DEM: a Oct -2018</t>
        </r>
        <r>
          <rPr>
            <sz val="9"/>
            <color indexed="81"/>
            <rFont val="Tahoma"/>
            <family val="2"/>
          </rPr>
          <t xml:space="preserve">
</t>
        </r>
      </text>
    </comment>
  </commentList>
</comments>
</file>

<file path=xl/sharedStrings.xml><?xml version="1.0" encoding="utf-8"?>
<sst xmlns="http://schemas.openxmlformats.org/spreadsheetml/2006/main" count="263" uniqueCount="182">
  <si>
    <t xml:space="preserve">CANTIDAD DE USUARIOS </t>
  </si>
  <si>
    <t>TELECEL</t>
  </si>
  <si>
    <t xml:space="preserve">COPACO </t>
  </si>
  <si>
    <t xml:space="preserve">MES -AÑO </t>
  </si>
  <si>
    <t>NÚCLEO</t>
  </si>
  <si>
    <t>HOLA PARAGUAY</t>
  </si>
  <si>
    <t xml:space="preserve">AMX PARAGUAY </t>
  </si>
  <si>
    <t xml:space="preserve">TOTAL MOV. </t>
  </si>
  <si>
    <t xml:space="preserve">TOTAL MOV. Prepago </t>
  </si>
  <si>
    <t xml:space="preserve">TOTAL MOV. Pospago </t>
  </si>
  <si>
    <t>TOTAL Fijo</t>
  </si>
  <si>
    <t>PREPAGO</t>
  </si>
  <si>
    <t>POSPAGO</t>
  </si>
  <si>
    <t>Copaco VoIP</t>
  </si>
  <si>
    <t>Copaco Radio Fijo</t>
  </si>
  <si>
    <t>Copaco par de cobre</t>
  </si>
  <si>
    <t>PRESTADORA DE SERVICIOS</t>
  </si>
  <si>
    <t>TECNOLOGÍA DE ACCESO MÓVIL</t>
  </si>
  <si>
    <t>NÚCLEO S.A</t>
  </si>
  <si>
    <t>AMX PARAGUAY S.A</t>
  </si>
  <si>
    <t>4G</t>
  </si>
  <si>
    <t>3G</t>
  </si>
  <si>
    <t>SMARTPHONE - 3G</t>
  </si>
  <si>
    <t>MODEM / DATACARD - 3G</t>
  </si>
  <si>
    <t>MODEM / TABLET - 3G</t>
  </si>
  <si>
    <t>SMARTPHONE - 4G</t>
  </si>
  <si>
    <t>MODEM / DATACARD - 4G</t>
  </si>
  <si>
    <t>MODEM /TABLET - 4G</t>
  </si>
  <si>
    <t>Smartphones 4G/LTE</t>
  </si>
  <si>
    <t>Smartphones 3G</t>
  </si>
  <si>
    <t>Tablets 4G</t>
  </si>
  <si>
    <t>Tablets 3G</t>
  </si>
  <si>
    <t>Estimado en base a la evolución del año 2018</t>
  </si>
  <si>
    <t>TELECEL S.A.</t>
  </si>
  <si>
    <t>TOTAL HOLA PARAGUAY S.A.</t>
  </si>
  <si>
    <t>TOTAL AMX PY S.A.</t>
  </si>
  <si>
    <t>TOTAL NÚCLEO S.A.</t>
  </si>
  <si>
    <t>TOTAL TELECEL S.A.</t>
  </si>
  <si>
    <t>TOTAL GENERAL Smartphones+Tablets en 2019</t>
  </si>
  <si>
    <t>Asunción</t>
  </si>
  <si>
    <t>San Bernardino</t>
  </si>
  <si>
    <t>Caaguazú</t>
  </si>
  <si>
    <t>Hohenau</t>
  </si>
  <si>
    <t>Ciudad del Este</t>
  </si>
  <si>
    <t>Santa Rita</t>
  </si>
  <si>
    <t>Santa Rosa del Monday</t>
  </si>
  <si>
    <t>HOLA PARAGUAY S.A.</t>
  </si>
  <si>
    <t>N°</t>
  </si>
  <si>
    <t>LICENCIATARIAS</t>
  </si>
  <si>
    <t xml:space="preserve">COBERTURA </t>
  </si>
  <si>
    <t xml:space="preserve">DEPARTAMENTO </t>
  </si>
  <si>
    <t>S. y P.Multimedios S.A. - cablemodem</t>
  </si>
  <si>
    <t>Asunción, todo Dpto. Central,  Ciudad del Este, Hernandarias, Pte. Franco, Minga Guazu, Encarnación, Cambyreta, Bella Vista, San Juan del Parana, Hohenau, Alto Vera, Itapua Poty</t>
  </si>
  <si>
    <t>Asunción, Central, Alto Paraná y Itapúa</t>
  </si>
  <si>
    <t>Copaco F.O.</t>
  </si>
  <si>
    <t>Nacional</t>
  </si>
  <si>
    <t>Copaco ADSL</t>
  </si>
  <si>
    <t>Copaco GPON</t>
  </si>
  <si>
    <t>Telecel S.A. - Fijo – Wimax</t>
  </si>
  <si>
    <t>Telecel S.A. - Fijo – Fibra Optica</t>
  </si>
  <si>
    <t>Telecel S.A. Cable Módem</t>
  </si>
  <si>
    <t>NUCLEO S.A. - Fijo – FO+GPON</t>
  </si>
  <si>
    <t>NUCLEO S.A. - Fijo – WIMAX</t>
  </si>
  <si>
    <t xml:space="preserve">Ufinet Paraguay  S.A. F.O. </t>
  </si>
  <si>
    <t>Asunción, Concepción, Horqueta, San Lázaro, Yby Ya'ú, San Estanislao,Capiibary,  Santa Rosa del Aguaray, Caacupé …</t>
  </si>
  <si>
    <t xml:space="preserve">Asunción, Concepción, San Pedro, Cordillera, Guairá, Caaguazú, Caazapa, Itapúa, Misiones, Paraguari, Alto Paraná, Central, Pdt. Hayes, Boquerón, Ñembucu </t>
  </si>
  <si>
    <t>TEISA SA - FO</t>
  </si>
  <si>
    <t xml:space="preserve">Asunción, San Lorenzo, Ñemby, Lambaré, Villa Elisa, Fernando de la Mora, Luque, Limpio, Villeta, Ciudad del Este, Encarnación, Capiatá, Itauguá, Coronel Oviedo, Villarrica, Concepción, Pedro Juan Caballero, Santa Rita, Salto del Guairá, Paraguarí, Caacupé, San Ignacio, Tomás Romero Pereira, San Antonio, Itá, Ypané, San Estanislao, Villa Florida, Cnel. Bogado, Carapeguá, San Juan Bautista, Pte. Franco, Caaguazú, Alberdi y Bella Vista norte                                                                       </t>
  </si>
  <si>
    <t xml:space="preserve">Central, Itapúa, Guairá, Concepción, Amambay, San Pedro, Cordillera, Paraguarí </t>
  </si>
  <si>
    <t xml:space="preserve">TEISA SA - WIMAX </t>
  </si>
  <si>
    <t>RIEDER - Fibra Óptica</t>
  </si>
  <si>
    <t>Asunción, Dpto. Central, Ciudad del Este - Dpto. Alto Paraná (Satelital-Nacional)</t>
  </si>
  <si>
    <t xml:space="preserve"> Central</t>
  </si>
  <si>
    <t>RIEDER - WIMAX</t>
  </si>
  <si>
    <t>Cable Televisión Satelital S.R.L. - Cable módem</t>
  </si>
  <si>
    <t>Hohenau, Obligado, Bella Vista, Trinidad</t>
  </si>
  <si>
    <t>Itapúa</t>
  </si>
  <si>
    <t xml:space="preserve">Douglas Back Pavan - RLAN </t>
  </si>
  <si>
    <t xml:space="preserve">Nueva Esperanza, Corpus Christi, Minga Porá </t>
  </si>
  <si>
    <t xml:space="preserve">Canindeyú, Alto Paraná </t>
  </si>
  <si>
    <t xml:space="preserve">Liz Carolina Sánchez - RLAN </t>
  </si>
  <si>
    <t xml:space="preserve">Juan E. Oleary </t>
  </si>
  <si>
    <t>Alto Paraná</t>
  </si>
  <si>
    <t xml:space="preserve">Virginia Sanchez Furlanetto- Wireles </t>
  </si>
  <si>
    <t>Katueté</t>
  </si>
  <si>
    <t xml:space="preserve"> Canindeyú</t>
  </si>
  <si>
    <t>Virginia Sanchez Furlanetto F.O</t>
  </si>
  <si>
    <t xml:space="preserve">Video Cable Continental -HFC </t>
  </si>
  <si>
    <t xml:space="preserve">Lambaré </t>
  </si>
  <si>
    <t xml:space="preserve">Central </t>
  </si>
  <si>
    <t xml:space="preserve">Internet &amp; Media S.A. ( Christian Kaatz) -RLAN </t>
  </si>
  <si>
    <t xml:space="preserve">Villarrica, Colonia Independencia </t>
  </si>
  <si>
    <t>Guairá</t>
  </si>
  <si>
    <t>Internet &amp; Media S.A. ( Christian Kaatz) -F.O.</t>
  </si>
  <si>
    <t xml:space="preserve">Red paraguaya de Telecomunicaciones S.A. - RLAN </t>
  </si>
  <si>
    <t xml:space="preserve">Ciudad del Este, Presidente Franco y Hernandarias </t>
  </si>
  <si>
    <t xml:space="preserve">Red paraguaya de Telecomunicaciones S.A. - F.O. </t>
  </si>
  <si>
    <t xml:space="preserve">Leonir Remussi - RLAN </t>
  </si>
  <si>
    <t xml:space="preserve">San Alberto, Mbaracayú, Itakyry </t>
  </si>
  <si>
    <t xml:space="preserve"> Alto Paraná</t>
  </si>
  <si>
    <t xml:space="preserve">Leonir Remussi - F.O. </t>
  </si>
  <si>
    <t xml:space="preserve">ARNOLD FEHR FALK - RLAN </t>
  </si>
  <si>
    <t xml:space="preserve">Filadelfia, Loma Plata </t>
  </si>
  <si>
    <t>Boquerón</t>
  </si>
  <si>
    <t xml:space="preserve">Gedriana Bampi Pires - F.O. </t>
  </si>
  <si>
    <t xml:space="preserve">Luis Fernando Junkerfeuerborn Schwngber - RLAN </t>
  </si>
  <si>
    <t xml:space="preserve"> Caaguazú</t>
  </si>
  <si>
    <t xml:space="preserve">Ever Antonio Castellani Aquino - RLAN </t>
  </si>
  <si>
    <t>Cable Visión del Sur (Erwin Hamann Gerke, Hohenau) - Cable módem</t>
  </si>
  <si>
    <t xml:space="preserve"> Itapúa</t>
  </si>
  <si>
    <t xml:space="preserve">Dangelo Daniel Samistraro - RLAN </t>
  </si>
  <si>
    <t>Netvision- Wimax</t>
  </si>
  <si>
    <t xml:space="preserve">Asunción </t>
  </si>
  <si>
    <t>Netvision - F.O.</t>
  </si>
  <si>
    <t xml:space="preserve">Jose Luis Ardissone Ferreiro - RLAN </t>
  </si>
  <si>
    <t>Cordillera</t>
  </si>
  <si>
    <t xml:space="preserve">Mediter S.R.L. - RLAN </t>
  </si>
  <si>
    <t xml:space="preserve">Hernandarias, Ciudad del Este, Itakyry,  Minga Guazú, Mbaracayú, San Alberto y Santa Fé del Paraná </t>
  </si>
  <si>
    <t xml:space="preserve">Flynet S.R.L - RLAN </t>
  </si>
  <si>
    <t>Santa Rita, Iruña, Naranjal</t>
  </si>
  <si>
    <t>Vs. Brother S.A. - Cable módem</t>
  </si>
  <si>
    <t xml:space="preserve">Concepción </t>
  </si>
  <si>
    <t xml:space="preserve"> Concepción</t>
  </si>
  <si>
    <t>Swiss net CDE (Luisa Piro de Zubrzycki) -Wireless-RLAN</t>
  </si>
  <si>
    <t xml:space="preserve">Ciudad del Este </t>
  </si>
  <si>
    <t>Consultronic S.A. - FO</t>
  </si>
  <si>
    <t>Bruno Enrique Tepper Miszuk - INALAMBRICO Punto a Multipunto B/G</t>
  </si>
  <si>
    <t xml:space="preserve">Bella Vista Sur </t>
  </si>
  <si>
    <t xml:space="preserve">Freddy Hernan Lopez - RLAN </t>
  </si>
  <si>
    <t xml:space="preserve">Alberdi </t>
  </si>
  <si>
    <t xml:space="preserve"> Ñeembucú</t>
  </si>
  <si>
    <t xml:space="preserve">Paraguay Telecom S.A. - RLAN </t>
  </si>
  <si>
    <t>UNA – CNC Wireless</t>
  </si>
  <si>
    <t xml:space="preserve">San Lorenzo </t>
  </si>
  <si>
    <t>Central</t>
  </si>
  <si>
    <t>UNA – CNC Fibra Óptica</t>
  </si>
  <si>
    <t xml:space="preserve">LEXA Ingenieria S.R.L. - Satelital </t>
  </si>
  <si>
    <t>Nacional Satelital</t>
  </si>
  <si>
    <t xml:space="preserve">Nacional </t>
  </si>
  <si>
    <t>SITA S.A. - VPN (Transmisión de Datos)</t>
  </si>
  <si>
    <t xml:space="preserve">Luque </t>
  </si>
  <si>
    <t xml:space="preserve">Datapar S.A. - F.O. </t>
  </si>
  <si>
    <t xml:space="preserve">Tv2 S.A.  - F.O. </t>
  </si>
  <si>
    <t>Minga Guazu</t>
  </si>
  <si>
    <t>Areguá, Asunción, Atyrá, Ayolas, Bella Vista Sur, Benjamín Aceval, Caacupé, Caaguazú, Caazapá, Capiatá, Caraguatay, Carapeguá, Ciudad del Este, Concepción, Coronel Bogado, Coronel Oviedo, Encarnación, Fernando de la Mora, Filadelfia, Guarambaré, Hernandarias, Hohenau, Horqueta, Itá, Itauguá, Iturbe, J.Eulogio Estigarribia, José Augusto Saldivar, Juan León Mallorquín, Juan Manuel Frutos, Katueté, La Paloma, Lambaré, Limpio, Loma Plata, Luque, María Auxiliadora, Mariano Roque Alonso, Minga Guazú, Neuland, Ñemby, Obligado, Paraguarí, Pedro Juan Caballero, Pilar, Pirapó, Pte. Franco, Puente Kyjha, Quiindy, Salto del Guairá, San Antonio, San Bernardino, San Estanislao, San Ignacio, San José, San Juan Misiones, San Juan Nepomuceno, San Lorenzo, San Pedro, Santa Rita, Santa Rosa Misiones, Tobatí, Vallemí, Villa Elisa, Villa Florida, Villa Hayes, Villarrica, Villeta, Yaguarón, Yby Yau, Ypacaraí, Ypané</t>
  </si>
  <si>
    <t>Asunción y Dpto. Central</t>
  </si>
  <si>
    <t>Asunción y Central</t>
  </si>
  <si>
    <t>AMX Paraguay S.A.</t>
  </si>
  <si>
    <t>FEATURE PHONE - 3G</t>
  </si>
  <si>
    <t>FEATURE PHONE - 4G</t>
  </si>
  <si>
    <t>fo</t>
  </si>
  <si>
    <t>hfc</t>
  </si>
  <si>
    <t>adsl</t>
  </si>
  <si>
    <t>wimax</t>
  </si>
  <si>
    <t>rlan</t>
  </si>
  <si>
    <t>satelite</t>
  </si>
  <si>
    <t>tecnologia</t>
  </si>
  <si>
    <t>ADSL</t>
  </si>
  <si>
    <t>HFC</t>
  </si>
  <si>
    <t>FO</t>
  </si>
  <si>
    <t>WIMAX</t>
  </si>
  <si>
    <t>RLAN</t>
  </si>
  <si>
    <t>Acceso</t>
  </si>
  <si>
    <t>Internet &amp; Media S.A. ( Christian Kaatz)</t>
  </si>
  <si>
    <t>SAT</t>
  </si>
  <si>
    <t>Total</t>
  </si>
  <si>
    <t>Penetración de Internet banda ancha fija*</t>
  </si>
  <si>
    <t>*Suscripciones a banda ancha fija  / población x 100</t>
  </si>
  <si>
    <t>Penetración de Internet banda ancha móvil**</t>
  </si>
  <si>
    <t>S/D</t>
  </si>
  <si>
    <t>**Suscripciones a banda ancha móvil / población x 100</t>
  </si>
  <si>
    <t xml:space="preserve">se declara dentro de SPM </t>
  </si>
  <si>
    <t xml:space="preserve"> </t>
  </si>
  <si>
    <t>USUARIOS DE INTERNET FIJO AÑO 2020- Estimación</t>
  </si>
  <si>
    <t>Suscripciones- 19</t>
  </si>
  <si>
    <t>Suscripciones- 20</t>
  </si>
  <si>
    <t xml:space="preserve">Entretenimientos Piribebuy S.A. </t>
  </si>
  <si>
    <t xml:space="preserve">Intercable Comercial y Servicios S.A. </t>
  </si>
  <si>
    <t>TOTAL AÑO 2020 - ESTIMADO</t>
  </si>
  <si>
    <t xml:space="preserve">Piribebuy </t>
  </si>
  <si>
    <t xml:space="preserve">Itapúa, Central </t>
  </si>
  <si>
    <t xml:space="preserve">Encarnación, Cambyretá, Cap. Miranda, Hohenau,Obligado, Bella Vista Sur, Carmen del Paraná y Fram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</si>
</sst>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3" formatCode="_(* #,##0.00_);_(* \(#,##0.00\);_(* &quot;-&quot;??_);_(@_)"/>
    <numFmt numFmtId="164" formatCode="_ * #,##0.00_ ;_ * \-#,##0.00_ ;_ * &quot;-&quot;??_ ;_ @_ "/>
    <numFmt numFmtId="165" formatCode="_-* #,##0\ _€_-;\-* #,##0\ _€_-;_-* &quot;-&quot;\ _€_-;_-@_-"/>
    <numFmt numFmtId="166" formatCode="_-* #,##0.00\ _€_-;\-* #,##0.00\ _€_-;_-* &quot;-&quot;??\ _€_-;_-@_-"/>
    <numFmt numFmtId="167" formatCode="mm/yy"/>
    <numFmt numFmtId="168" formatCode="_-* #,##0\ _€_-;\-* #,##0\ _€_-;_-* &quot;-&quot;??\ _€_-;_-@_-"/>
    <numFmt numFmtId="169" formatCode="0.0%"/>
    <numFmt numFmtId="170" formatCode="_(* #,##0_);_(* \(#,##0\);_(* &quot;-&quot;??_);_(@_)"/>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8"/>
      <color theme="1"/>
      <name val="Calibri"/>
      <family val="2"/>
      <scheme val="minor"/>
    </font>
    <font>
      <b/>
      <sz val="11"/>
      <name val="Calibri"/>
      <family val="2"/>
      <scheme val="minor"/>
    </font>
    <font>
      <sz val="10"/>
      <name val="Arial"/>
      <family val="2"/>
    </font>
    <font>
      <b/>
      <sz val="9"/>
      <color indexed="81"/>
      <name val="Tahoma"/>
      <family val="2"/>
    </font>
    <font>
      <sz val="9"/>
      <color indexed="81"/>
      <name val="Tahoma"/>
      <family val="2"/>
    </font>
    <font>
      <sz val="11"/>
      <color theme="1"/>
      <name val="Calibri"/>
      <family val="2"/>
    </font>
    <font>
      <sz val="10"/>
      <name val="Courier"/>
      <family val="3"/>
    </font>
    <font>
      <b/>
      <sz val="14"/>
      <color theme="0"/>
      <name val="Calibri"/>
      <family val="2"/>
      <scheme val="minor"/>
    </font>
    <font>
      <sz val="11"/>
      <name val="Calibri"/>
      <family val="2"/>
    </font>
    <font>
      <sz val="11"/>
      <color rgb="FF000000"/>
      <name val="Calibri"/>
      <family val="2"/>
    </font>
    <font>
      <b/>
      <sz val="11"/>
      <color indexed="8"/>
      <name val="Calibri"/>
      <family val="2"/>
      <scheme val="minor"/>
    </font>
    <font>
      <sz val="11"/>
      <color indexed="8"/>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rgb="FF002060"/>
        <bgColor indexed="64"/>
      </patternFill>
    </fill>
    <fill>
      <patternFill patternType="solid">
        <fgColor rgb="FF0070C0"/>
        <bgColor indexed="64"/>
      </patternFill>
    </fill>
    <fill>
      <patternFill patternType="solid">
        <fgColor rgb="FFFF000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rgb="FFFFFFFF"/>
        <bgColor rgb="FFFFFFFF"/>
      </patternFill>
    </fill>
    <fill>
      <patternFill patternType="solid">
        <fgColor theme="2" tint="-0.249977111117893"/>
        <bgColor indexed="64"/>
      </patternFill>
    </fill>
    <fill>
      <patternFill patternType="solid">
        <fgColor rgb="FFFFFF00"/>
        <bgColor indexed="64"/>
      </patternFill>
    </fill>
  </fills>
  <borders count="24">
    <border>
      <left/>
      <right/>
      <top/>
      <bottom/>
      <diagonal/>
    </border>
    <border>
      <left/>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top style="thin">
        <color theme="4" tint="0.79998168889431442"/>
      </top>
      <bottom style="thin">
        <color theme="4"/>
      </bottom>
      <diagonal/>
    </border>
  </borders>
  <cellStyleXfs count="10">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7" fillId="0" borderId="0"/>
    <xf numFmtId="0" fontId="11" fillId="0" borderId="0"/>
    <xf numFmtId="0" fontId="7" fillId="0" borderId="0"/>
    <xf numFmtId="43" fontId="11"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cellStyleXfs>
  <cellXfs count="187">
    <xf numFmtId="0" fontId="0" fillId="0" borderId="0" xfId="0"/>
    <xf numFmtId="0" fontId="4" fillId="0" borderId="0" xfId="0" applyFont="1" applyFill="1"/>
    <xf numFmtId="0" fontId="2" fillId="3" borderId="8" xfId="0" applyFont="1" applyFill="1" applyBorder="1" applyAlignment="1">
      <alignment horizontal="center" vertical="center"/>
    </xf>
    <xf numFmtId="0" fontId="2" fillId="4" borderId="8" xfId="0" applyFont="1" applyFill="1" applyBorder="1" applyAlignment="1">
      <alignment horizontal="center" vertical="center"/>
    </xf>
    <xf numFmtId="0" fontId="2" fillId="5" borderId="8" xfId="0" applyFont="1" applyFill="1" applyBorder="1" applyAlignment="1">
      <alignment horizontal="center" vertical="center"/>
    </xf>
    <xf numFmtId="0" fontId="2" fillId="6" borderId="8" xfId="0" applyFont="1" applyFill="1" applyBorder="1" applyAlignment="1">
      <alignment horizontal="center" vertical="center"/>
    </xf>
    <xf numFmtId="41" fontId="0" fillId="0" borderId="0" xfId="0" applyNumberFormat="1"/>
    <xf numFmtId="165" fontId="0" fillId="0" borderId="6" xfId="2" applyFont="1" applyBorder="1"/>
    <xf numFmtId="167" fontId="0" fillId="0" borderId="8" xfId="4" applyNumberFormat="1" applyFont="1" applyFill="1" applyBorder="1" applyAlignment="1" applyProtection="1"/>
    <xf numFmtId="165" fontId="0" fillId="0" borderId="6" xfId="2" applyFont="1" applyFill="1" applyBorder="1"/>
    <xf numFmtId="0" fontId="0" fillId="0" borderId="0" xfId="0" applyFill="1"/>
    <xf numFmtId="165" fontId="0" fillId="0" borderId="8" xfId="2" applyFont="1" applyFill="1" applyBorder="1"/>
    <xf numFmtId="0" fontId="3" fillId="0" borderId="19" xfId="0" applyFont="1" applyFill="1" applyBorder="1" applyAlignment="1">
      <alignment horizontal="left" vertical="center"/>
    </xf>
    <xf numFmtId="0" fontId="0" fillId="0" borderId="4" xfId="0" applyFill="1" applyBorder="1" applyAlignment="1">
      <alignment horizontal="left" vertical="center" wrapText="1"/>
    </xf>
    <xf numFmtId="165" fontId="0" fillId="0" borderId="5" xfId="2" applyFont="1" applyFill="1" applyBorder="1"/>
    <xf numFmtId="0" fontId="0" fillId="0" borderId="11" xfId="0" applyFill="1" applyBorder="1" applyAlignment="1">
      <alignment horizontal="left" vertical="center" wrapText="1"/>
    </xf>
    <xf numFmtId="165" fontId="0" fillId="0" borderId="17" xfId="2" applyFont="1" applyFill="1" applyBorder="1"/>
    <xf numFmtId="0" fontId="0" fillId="0" borderId="6" xfId="0" applyFill="1" applyBorder="1" applyAlignment="1">
      <alignment horizontal="left" vertical="center"/>
    </xf>
    <xf numFmtId="0" fontId="0" fillId="0" borderId="13" xfId="0" applyFill="1" applyBorder="1" applyAlignment="1">
      <alignment horizontal="left" vertical="center"/>
    </xf>
    <xf numFmtId="0" fontId="3" fillId="0" borderId="20" xfId="0" applyFont="1" applyFill="1" applyBorder="1" applyAlignment="1">
      <alignment horizontal="left" vertical="center"/>
    </xf>
    <xf numFmtId="0" fontId="0" fillId="0" borderId="4" xfId="0" applyBorder="1" applyAlignment="1">
      <alignment horizontal="left" vertical="center" wrapText="1"/>
    </xf>
    <xf numFmtId="0" fontId="0" fillId="0" borderId="6" xfId="0" applyBorder="1" applyAlignment="1">
      <alignment horizontal="left" vertical="center"/>
    </xf>
    <xf numFmtId="0" fontId="0" fillId="0" borderId="8" xfId="0" applyFill="1" applyBorder="1" applyAlignment="1">
      <alignment horizontal="left" vertical="center"/>
    </xf>
    <xf numFmtId="165" fontId="0" fillId="9" borderId="17" xfId="2" applyFont="1" applyFill="1" applyBorder="1"/>
    <xf numFmtId="165" fontId="0" fillId="0" borderId="0" xfId="0" applyNumberFormat="1"/>
    <xf numFmtId="0" fontId="0" fillId="0" borderId="0" xfId="0" applyFill="1" applyBorder="1" applyAlignment="1">
      <alignment horizontal="center" vertical="center"/>
    </xf>
    <xf numFmtId="0" fontId="3" fillId="0" borderId="0" xfId="0" applyFont="1" applyFill="1" applyBorder="1" applyAlignment="1">
      <alignment horizontal="left" vertical="center"/>
    </xf>
    <xf numFmtId="41" fontId="3" fillId="8" borderId="0" xfId="0" applyNumberFormat="1" applyFont="1" applyFill="1" applyBorder="1"/>
    <xf numFmtId="0" fontId="3" fillId="0" borderId="22" xfId="0" applyFont="1" applyFill="1" applyBorder="1" applyAlignment="1">
      <alignment horizontal="left" vertical="center"/>
    </xf>
    <xf numFmtId="41" fontId="3" fillId="0" borderId="22" xfId="0" applyNumberFormat="1" applyFont="1" applyFill="1" applyBorder="1"/>
    <xf numFmtId="41" fontId="3" fillId="9" borderId="21" xfId="0" applyNumberFormat="1" applyFont="1" applyFill="1" applyBorder="1"/>
    <xf numFmtId="41" fontId="3" fillId="0" borderId="21" xfId="0" applyNumberFormat="1" applyFont="1" applyFill="1" applyBorder="1"/>
    <xf numFmtId="0" fontId="3" fillId="0" borderId="6" xfId="0" applyFont="1" applyFill="1" applyBorder="1" applyAlignment="1">
      <alignment horizontal="center" vertical="center" wrapText="1"/>
    </xf>
    <xf numFmtId="17" fontId="3" fillId="0" borderId="6" xfId="0" applyNumberFormat="1" applyFont="1" applyFill="1" applyBorder="1" applyAlignment="1">
      <alignment horizontal="center" vertical="center"/>
    </xf>
    <xf numFmtId="168" fontId="3" fillId="0" borderId="0" xfId="1" applyNumberFormat="1" applyFont="1"/>
    <xf numFmtId="0" fontId="3" fillId="7" borderId="14" xfId="0" applyFont="1" applyFill="1" applyBorder="1" applyAlignment="1">
      <alignment horizontal="center"/>
    </xf>
    <xf numFmtId="0" fontId="3" fillId="7" borderId="6" xfId="0" applyFont="1" applyFill="1" applyBorder="1" applyAlignment="1">
      <alignment horizontal="center" vertical="center"/>
    </xf>
    <xf numFmtId="17" fontId="3" fillId="7" borderId="6" xfId="0" applyNumberFormat="1" applyFont="1" applyFill="1" applyBorder="1" applyAlignment="1">
      <alignment horizontal="center" vertical="center"/>
    </xf>
    <xf numFmtId="0" fontId="0" fillId="0" borderId="6" xfId="0" applyFill="1" applyBorder="1" applyAlignment="1">
      <alignment horizontal="center" vertical="center"/>
    </xf>
    <xf numFmtId="0" fontId="4" fillId="0" borderId="6" xfId="0" applyFont="1" applyFill="1" applyBorder="1" applyAlignment="1">
      <alignment vertical="center" wrapText="1"/>
    </xf>
    <xf numFmtId="0" fontId="13" fillId="0" borderId="6" xfId="0" applyFont="1" applyFill="1" applyBorder="1" applyAlignment="1">
      <alignment horizontal="center" vertical="center" wrapText="1"/>
    </xf>
    <xf numFmtId="41" fontId="0" fillId="0" borderId="0" xfId="0" applyNumberFormat="1" applyFill="1"/>
    <xf numFmtId="10" fontId="0" fillId="0" borderId="0" xfId="3" applyNumberFormat="1" applyFont="1" applyFill="1"/>
    <xf numFmtId="0" fontId="14" fillId="0" borderId="6" xfId="0" applyFont="1" applyFill="1" applyBorder="1" applyAlignment="1">
      <alignment vertical="center" wrapText="1"/>
    </xf>
    <xf numFmtId="0" fontId="0" fillId="0" borderId="6" xfId="0" applyFont="1" applyFill="1" applyBorder="1" applyAlignment="1">
      <alignment vertical="center" wrapText="1"/>
    </xf>
    <xf numFmtId="0" fontId="10" fillId="0" borderId="6" xfId="0" applyFont="1" applyFill="1" applyBorder="1" applyAlignment="1">
      <alignment vertical="center" wrapText="1"/>
    </xf>
    <xf numFmtId="0" fontId="13" fillId="0" borderId="6" xfId="0" applyFont="1" applyFill="1" applyBorder="1" applyAlignment="1">
      <alignment vertical="center" wrapText="1"/>
    </xf>
    <xf numFmtId="0" fontId="0" fillId="0" borderId="6" xfId="0" applyFont="1" applyFill="1" applyBorder="1" applyAlignment="1">
      <alignment horizontal="center" vertical="center"/>
    </xf>
    <xf numFmtId="0" fontId="13" fillId="0" borderId="6" xfId="0" applyFont="1" applyFill="1" applyBorder="1" applyAlignment="1">
      <alignment horizontal="left" vertical="center" wrapText="1"/>
    </xf>
    <xf numFmtId="0" fontId="13" fillId="0" borderId="6"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6" xfId="0" applyFont="1" applyFill="1" applyBorder="1" applyAlignment="1">
      <alignment horizontal="center" vertical="center"/>
    </xf>
    <xf numFmtId="0" fontId="0" fillId="0" borderId="6" xfId="0" applyBorder="1" applyAlignment="1">
      <alignment horizontal="center" vertical="center"/>
    </xf>
    <xf numFmtId="0" fontId="13" fillId="10" borderId="6" xfId="0" applyFont="1" applyFill="1" applyBorder="1" applyAlignment="1">
      <alignment horizontal="center" vertical="center" wrapText="1"/>
    </xf>
    <xf numFmtId="0" fontId="13" fillId="10" borderId="6" xfId="0" applyFont="1" applyFill="1" applyBorder="1" applyAlignment="1">
      <alignment horizontal="center" vertical="center"/>
    </xf>
    <xf numFmtId="0" fontId="13" fillId="10" borderId="11" xfId="0" applyFont="1" applyFill="1" applyBorder="1" applyAlignment="1">
      <alignment horizontal="center" vertical="center" wrapText="1"/>
    </xf>
    <xf numFmtId="0" fontId="13" fillId="10" borderId="11" xfId="0" applyFont="1" applyFill="1" applyBorder="1" applyAlignment="1">
      <alignment horizontal="center" vertical="center"/>
    </xf>
    <xf numFmtId="0" fontId="0" fillId="0" borderId="6" xfId="0" applyFont="1" applyFill="1" applyBorder="1" applyAlignment="1">
      <alignment horizontal="center" vertical="center" wrapText="1"/>
    </xf>
    <xf numFmtId="41" fontId="3" fillId="2" borderId="6" xfId="0" applyNumberFormat="1" applyFont="1" applyFill="1" applyBorder="1"/>
    <xf numFmtId="165" fontId="0" fillId="0" borderId="6" xfId="0" applyNumberFormat="1" applyBorder="1"/>
    <xf numFmtId="165" fontId="0" fillId="0" borderId="6" xfId="0" applyNumberFormat="1" applyBorder="1" applyAlignment="1">
      <alignment vertical="center"/>
    </xf>
    <xf numFmtId="0" fontId="13" fillId="0" borderId="6" xfId="0" applyFont="1" applyFill="1" applyBorder="1" applyAlignment="1">
      <alignment vertical="center"/>
    </xf>
    <xf numFmtId="0" fontId="3" fillId="0" borderId="0" xfId="0" applyFont="1"/>
    <xf numFmtId="0" fontId="3" fillId="0" borderId="0" xfId="0" applyFont="1" applyAlignment="1">
      <alignment wrapText="1"/>
    </xf>
    <xf numFmtId="169" fontId="3" fillId="0" borderId="0" xfId="3" applyNumberFormat="1" applyFont="1"/>
    <xf numFmtId="0" fontId="0" fillId="0" borderId="0" xfId="0"/>
    <xf numFmtId="169" fontId="0" fillId="0" borderId="0" xfId="3" applyNumberFormat="1" applyFont="1"/>
    <xf numFmtId="0" fontId="0" fillId="0" borderId="6" xfId="0" applyFill="1" applyBorder="1" applyAlignment="1">
      <alignment horizontal="center" vertical="center"/>
    </xf>
    <xf numFmtId="0" fontId="13" fillId="0" borderId="11" xfId="0" applyFont="1" applyFill="1" applyBorder="1" applyAlignment="1">
      <alignment horizontal="center" vertical="center" wrapText="1"/>
    </xf>
    <xf numFmtId="0" fontId="13" fillId="0" borderId="11" xfId="0" applyFont="1" applyFill="1" applyBorder="1" applyAlignment="1">
      <alignment horizontal="center" vertical="center"/>
    </xf>
    <xf numFmtId="0" fontId="0" fillId="0" borderId="23" xfId="0" applyFill="1" applyBorder="1"/>
    <xf numFmtId="165" fontId="0" fillId="0" borderId="10" xfId="2" applyFont="1" applyFill="1" applyBorder="1"/>
    <xf numFmtId="165" fontId="0" fillId="0" borderId="21" xfId="2" applyFont="1" applyFill="1" applyBorder="1"/>
    <xf numFmtId="0" fontId="13" fillId="0" borderId="12" xfId="0" applyFont="1" applyFill="1" applyBorder="1" applyAlignment="1">
      <alignment vertical="center" wrapText="1"/>
    </xf>
    <xf numFmtId="0" fontId="13"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1" xfId="0" applyFont="1" applyFill="1" applyBorder="1" applyAlignment="1">
      <alignment vertical="center" wrapText="1"/>
    </xf>
    <xf numFmtId="0" fontId="13" fillId="0" borderId="12"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2" fillId="0" borderId="0" xfId="0" applyFont="1" applyFill="1" applyBorder="1" applyAlignment="1">
      <alignment horizontal="center"/>
    </xf>
    <xf numFmtId="17" fontId="3" fillId="0" borderId="0" xfId="0" applyNumberFormat="1" applyFont="1" applyFill="1" applyBorder="1" applyAlignment="1">
      <alignment horizontal="center" vertical="center"/>
    </xf>
    <xf numFmtId="165" fontId="0" fillId="0" borderId="0" xfId="0" applyNumberFormat="1" applyFill="1" applyBorder="1" applyAlignment="1">
      <alignment vertical="center"/>
    </xf>
    <xf numFmtId="165" fontId="0" fillId="0" borderId="0" xfId="0" applyNumberFormat="1" applyFill="1" applyBorder="1"/>
    <xf numFmtId="41" fontId="3" fillId="0" borderId="0" xfId="0" applyNumberFormat="1" applyFont="1" applyFill="1" applyBorder="1"/>
    <xf numFmtId="0" fontId="3" fillId="11" borderId="6" xfId="0" applyFont="1" applyFill="1" applyBorder="1"/>
    <xf numFmtId="0" fontId="0" fillId="0" borderId="6" xfId="0" applyFont="1" applyBorder="1"/>
    <xf numFmtId="41" fontId="0" fillId="0" borderId="6" xfId="0" applyNumberFormat="1" applyFont="1" applyBorder="1"/>
    <xf numFmtId="165" fontId="0" fillId="0" borderId="6" xfId="0" applyNumberFormat="1" applyFont="1" applyBorder="1"/>
    <xf numFmtId="41" fontId="0" fillId="0" borderId="6" xfId="0" applyNumberFormat="1" applyFont="1" applyFill="1" applyBorder="1"/>
    <xf numFmtId="165" fontId="3" fillId="11" borderId="6" xfId="0" applyNumberFormat="1" applyFont="1" applyFill="1" applyBorder="1"/>
    <xf numFmtId="41" fontId="3" fillId="11" borderId="6" xfId="0" applyNumberFormat="1" applyFont="1" applyFill="1" applyBorder="1"/>
    <xf numFmtId="0" fontId="15" fillId="0" borderId="6" xfId="0" applyFont="1" applyFill="1" applyBorder="1" applyAlignment="1">
      <alignment horizontal="center" vertical="top" wrapText="1"/>
    </xf>
    <xf numFmtId="169" fontId="16" fillId="0" borderId="6" xfId="3" applyNumberFormat="1" applyFont="1" applyFill="1" applyBorder="1" applyAlignment="1">
      <alignment horizontal="center" vertical="center" wrapText="1"/>
    </xf>
    <xf numFmtId="165" fontId="0" fillId="0" borderId="0" xfId="2" applyFont="1"/>
    <xf numFmtId="170" fontId="3" fillId="8" borderId="0" xfId="9" applyNumberFormat="1" applyFont="1" applyFill="1" applyBorder="1"/>
    <xf numFmtId="10" fontId="0" fillId="0" borderId="0" xfId="3" applyNumberFormat="1" applyFont="1"/>
    <xf numFmtId="2" fontId="0" fillId="0" borderId="0" xfId="0" applyNumberFormat="1" applyAlignment="1">
      <alignment horizontal="center"/>
    </xf>
    <xf numFmtId="2" fontId="0" fillId="0" borderId="0" xfId="0" applyNumberFormat="1"/>
    <xf numFmtId="170" fontId="0" fillId="0" borderId="0" xfId="0" applyNumberFormat="1"/>
    <xf numFmtId="0" fontId="0" fillId="0" borderId="0" xfId="0" applyAlignment="1">
      <alignment horizontal="center"/>
    </xf>
    <xf numFmtId="10" fontId="0" fillId="0" borderId="6" xfId="3" applyNumberFormat="1" applyFont="1" applyBorder="1" applyAlignment="1">
      <alignment horizontal="center"/>
    </xf>
    <xf numFmtId="10" fontId="0" fillId="0" borderId="0" xfId="0" applyNumberFormat="1"/>
    <xf numFmtId="10" fontId="16" fillId="0" borderId="6" xfId="3" applyNumberFormat="1" applyFont="1" applyFill="1" applyBorder="1" applyAlignment="1">
      <alignment horizontal="center" vertical="center" wrapText="1"/>
    </xf>
    <xf numFmtId="3" fontId="0" fillId="0" borderId="17" xfId="2" applyNumberFormat="1" applyFont="1" applyFill="1" applyBorder="1"/>
    <xf numFmtId="3" fontId="0" fillId="0" borderId="10" xfId="2" applyNumberFormat="1" applyFont="1" applyFill="1" applyBorder="1"/>
    <xf numFmtId="165" fontId="10" fillId="0" borderId="5" xfId="2" applyFont="1" applyBorder="1" applyAlignment="1">
      <alignment horizontal="right" vertical="center" wrapText="1"/>
    </xf>
    <xf numFmtId="165" fontId="10" fillId="0" borderId="17" xfId="2" applyFont="1" applyBorder="1" applyAlignment="1">
      <alignment horizontal="right" vertical="center" wrapText="1"/>
    </xf>
    <xf numFmtId="165" fontId="0" fillId="0" borderId="8" xfId="2" applyFont="1" applyBorder="1"/>
    <xf numFmtId="41" fontId="0" fillId="0" borderId="8" xfId="0" applyNumberFormat="1" applyBorder="1"/>
    <xf numFmtId="165" fontId="0" fillId="0" borderId="6" xfId="0" applyNumberFormat="1" applyFill="1" applyBorder="1" applyAlignment="1">
      <alignment vertical="center"/>
    </xf>
    <xf numFmtId="165" fontId="0" fillId="12" borderId="6" xfId="0" applyNumberFormat="1" applyFill="1" applyBorder="1"/>
    <xf numFmtId="165" fontId="0" fillId="0" borderId="6" xfId="0" applyNumberFormat="1" applyFill="1" applyBorder="1"/>
    <xf numFmtId="165" fontId="0" fillId="2" borderId="6" xfId="2" applyFont="1" applyFill="1" applyBorder="1"/>
    <xf numFmtId="165" fontId="0" fillId="2" borderId="6" xfId="0" applyNumberFormat="1" applyFill="1" applyBorder="1"/>
    <xf numFmtId="169" fontId="0" fillId="0" borderId="6" xfId="3" applyNumberFormat="1" applyFont="1" applyBorder="1"/>
    <xf numFmtId="165" fontId="0" fillId="12" borderId="6" xfId="2" applyFont="1" applyFill="1" applyBorder="1"/>
    <xf numFmtId="167" fontId="0" fillId="0" borderId="11" xfId="4" applyNumberFormat="1" applyFont="1" applyFill="1" applyBorder="1" applyAlignment="1" applyProtection="1"/>
    <xf numFmtId="165" fontId="0" fillId="0" borderId="11" xfId="2" applyFont="1" applyFill="1" applyBorder="1"/>
    <xf numFmtId="165" fontId="0" fillId="0" borderId="11" xfId="2" applyFont="1" applyFill="1" applyBorder="1" applyAlignment="1">
      <alignment vertical="center"/>
    </xf>
    <xf numFmtId="165" fontId="0" fillId="0" borderId="11" xfId="2" applyFont="1" applyBorder="1"/>
    <xf numFmtId="41" fontId="0" fillId="0" borderId="11" xfId="0" applyNumberFormat="1" applyBorder="1"/>
    <xf numFmtId="167" fontId="0" fillId="0" borderId="6" xfId="4" applyNumberFormat="1" applyFont="1" applyFill="1" applyBorder="1" applyAlignment="1" applyProtection="1"/>
    <xf numFmtId="165" fontId="0" fillId="0" borderId="6" xfId="2" applyFont="1" applyFill="1" applyBorder="1" applyAlignment="1">
      <alignment vertical="center"/>
    </xf>
    <xf numFmtId="41" fontId="0" fillId="0" borderId="6" xfId="0" applyNumberFormat="1" applyBorder="1"/>
    <xf numFmtId="165" fontId="0" fillId="0" borderId="6" xfId="2" applyFont="1" applyFill="1" applyBorder="1" applyAlignment="1">
      <alignment horizontal="left"/>
    </xf>
    <xf numFmtId="167" fontId="0" fillId="0" borderId="12" xfId="4" applyNumberFormat="1" applyFont="1" applyFill="1" applyBorder="1" applyAlignment="1" applyProtection="1"/>
    <xf numFmtId="165" fontId="0" fillId="0" borderId="12" xfId="2" applyFont="1" applyFill="1" applyBorder="1"/>
    <xf numFmtId="165" fontId="0" fillId="0" borderId="12" xfId="2" applyFont="1" applyBorder="1"/>
    <xf numFmtId="41" fontId="0" fillId="0" borderId="12" xfId="0" applyNumberFormat="1" applyBorder="1"/>
    <xf numFmtId="0" fontId="3" fillId="7" borderId="8"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7" borderId="4"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4" borderId="4" xfId="0" applyFont="1" applyFill="1" applyBorder="1" applyAlignment="1">
      <alignment horizontal="center" vertical="center"/>
    </xf>
    <xf numFmtId="0" fontId="2" fillId="5" borderId="4" xfId="0" applyFont="1" applyFill="1" applyBorder="1" applyAlignment="1">
      <alignment horizontal="center" vertical="center"/>
    </xf>
    <xf numFmtId="0" fontId="2" fillId="6" borderId="4"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8" xfId="0" applyFill="1" applyBorder="1" applyAlignment="1">
      <alignment horizontal="center" vertical="center"/>
    </xf>
    <xf numFmtId="0" fontId="3" fillId="9" borderId="0" xfId="0" applyFont="1" applyFill="1" applyAlignment="1">
      <alignment horizontal="left"/>
    </xf>
    <xf numFmtId="0" fontId="3" fillId="0" borderId="0" xfId="0" applyFont="1" applyFill="1" applyAlignment="1">
      <alignment horizontal="left"/>
    </xf>
    <xf numFmtId="0" fontId="0" fillId="0" borderId="12" xfId="0" applyBorder="1" applyAlignment="1">
      <alignment horizontal="center" vertical="center"/>
    </xf>
    <xf numFmtId="0" fontId="0" fillId="0" borderId="11" xfId="0" applyBorder="1" applyAlignment="1">
      <alignment horizontal="center" vertical="center"/>
    </xf>
    <xf numFmtId="0" fontId="13" fillId="0" borderId="12"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10" borderId="12" xfId="0" applyFont="1" applyFill="1" applyBorder="1" applyAlignment="1">
      <alignment horizontal="center" vertical="center" wrapText="1"/>
    </xf>
    <xf numFmtId="0" fontId="13" fillId="10" borderId="11" xfId="0" applyFont="1" applyFill="1" applyBorder="1" applyAlignment="1">
      <alignment horizontal="center" vertical="center" wrapText="1"/>
    </xf>
    <xf numFmtId="0" fontId="13" fillId="10" borderId="12" xfId="0" applyFont="1" applyFill="1" applyBorder="1" applyAlignment="1">
      <alignment horizontal="center" vertical="center"/>
    </xf>
    <xf numFmtId="0" fontId="13" fillId="10" borderId="11" xfId="0" applyFont="1"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13" fillId="0" borderId="1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1"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6" xfId="0" applyFont="1" applyFill="1" applyBorder="1" applyAlignment="1">
      <alignment horizontal="center" vertical="center" wrapText="1"/>
    </xf>
    <xf numFmtId="0" fontId="13" fillId="0" borderId="6" xfId="0" applyFont="1" applyFill="1" applyBorder="1" applyAlignment="1">
      <alignment horizontal="center" vertical="center"/>
    </xf>
    <xf numFmtId="0" fontId="3" fillId="2" borderId="6" xfId="0" applyFont="1" applyFill="1" applyBorder="1" applyAlignment="1">
      <alignment horizontal="center"/>
    </xf>
    <xf numFmtId="0" fontId="12" fillId="7" borderId="2" xfId="0" applyFont="1" applyFill="1" applyBorder="1" applyAlignment="1">
      <alignment horizontal="center"/>
    </xf>
    <xf numFmtId="0" fontId="13" fillId="0" borderId="6"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13" fillId="0" borderId="12" xfId="0" applyFont="1" applyFill="1" applyBorder="1" applyAlignment="1">
      <alignment horizontal="center" vertical="center"/>
    </xf>
    <xf numFmtId="0" fontId="13" fillId="0" borderId="11"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6" xfId="0" applyFont="1" applyFill="1" applyBorder="1" applyAlignment="1">
      <alignment horizontal="center" vertical="center"/>
    </xf>
    <xf numFmtId="0" fontId="0" fillId="0" borderId="13" xfId="0" applyFill="1" applyBorder="1" applyAlignment="1">
      <alignment horizontal="center" vertical="center"/>
    </xf>
    <xf numFmtId="0" fontId="3" fillId="0" borderId="6" xfId="0" applyFont="1" applyBorder="1" applyAlignment="1">
      <alignment horizontal="left"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cellXfs>
  <cellStyles count="10">
    <cellStyle name="Millares" xfId="1" builtinId="3"/>
    <cellStyle name="Millares [0]" xfId="2" builtinId="6"/>
    <cellStyle name="Millares 13 3" xfId="9"/>
    <cellStyle name="Millares 2" xfId="8"/>
    <cellStyle name="Millares 36" xfId="7"/>
    <cellStyle name="Millares_G5" xfId="4"/>
    <cellStyle name="Normal" xfId="0" builtinId="0"/>
    <cellStyle name="Normal 14" xfId="5"/>
    <cellStyle name="Normal 3" xfId="6"/>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workbookViewId="0">
      <selection activeCell="V16" sqref="V16"/>
    </sheetView>
  </sheetViews>
  <sheetFormatPr baseColWidth="10" defaultRowHeight="15" x14ac:dyDescent="0.25"/>
  <cols>
    <col min="1" max="1" width="7" style="1" customWidth="1"/>
    <col min="2" max="2" width="13.28515625" customWidth="1"/>
    <col min="4" max="4" width="14" customWidth="1"/>
    <col min="8" max="8" width="12.7109375" customWidth="1"/>
    <col min="13" max="13" width="13.28515625" customWidth="1"/>
  </cols>
  <sheetData>
    <row r="1" spans="1:16" ht="15" customHeight="1" x14ac:dyDescent="0.25">
      <c r="B1" s="133" t="s">
        <v>0</v>
      </c>
      <c r="C1" s="133"/>
      <c r="D1" s="133"/>
      <c r="E1" s="133"/>
      <c r="F1" s="133"/>
      <c r="G1" s="133"/>
      <c r="H1" s="133"/>
      <c r="I1" s="133"/>
      <c r="J1" s="133"/>
      <c r="K1" s="133"/>
      <c r="L1" s="133"/>
      <c r="M1" s="133"/>
      <c r="N1" s="133"/>
      <c r="O1" s="133"/>
    </row>
    <row r="2" spans="1:16" ht="15.75" customHeight="1" thickBot="1" x14ac:dyDescent="0.3">
      <c r="B2" s="134"/>
      <c r="C2" s="134"/>
      <c r="D2" s="134"/>
      <c r="E2" s="134"/>
      <c r="F2" s="134"/>
      <c r="G2" s="134"/>
      <c r="H2" s="134"/>
      <c r="I2" s="134"/>
      <c r="J2" s="134"/>
      <c r="K2" s="134"/>
      <c r="L2" s="134"/>
      <c r="M2" s="134"/>
      <c r="N2" s="134"/>
      <c r="O2" s="134"/>
    </row>
    <row r="3" spans="1:16" x14ac:dyDescent="0.25">
      <c r="A3" s="140" t="s">
        <v>3</v>
      </c>
      <c r="B3" s="142" t="s">
        <v>1</v>
      </c>
      <c r="C3" s="142"/>
      <c r="D3" s="143" t="s">
        <v>4</v>
      </c>
      <c r="E3" s="143"/>
      <c r="F3" s="144" t="s">
        <v>5</v>
      </c>
      <c r="G3" s="144"/>
      <c r="H3" s="145" t="s">
        <v>6</v>
      </c>
      <c r="I3" s="145"/>
      <c r="J3" s="139" t="s">
        <v>2</v>
      </c>
      <c r="K3" s="139"/>
      <c r="L3" s="139"/>
      <c r="M3" s="135" t="s">
        <v>7</v>
      </c>
      <c r="N3" s="135" t="s">
        <v>8</v>
      </c>
      <c r="O3" s="137" t="s">
        <v>9</v>
      </c>
      <c r="P3" s="137" t="s">
        <v>10</v>
      </c>
    </row>
    <row r="4" spans="1:16" ht="30.75" thickBot="1" x14ac:dyDescent="0.3">
      <c r="A4" s="141"/>
      <c r="B4" s="2" t="s">
        <v>11</v>
      </c>
      <c r="C4" s="2" t="s">
        <v>12</v>
      </c>
      <c r="D4" s="3" t="s">
        <v>11</v>
      </c>
      <c r="E4" s="3" t="s">
        <v>12</v>
      </c>
      <c r="F4" s="4" t="s">
        <v>11</v>
      </c>
      <c r="G4" s="4" t="s">
        <v>12</v>
      </c>
      <c r="H4" s="5" t="s">
        <v>11</v>
      </c>
      <c r="I4" s="5" t="s">
        <v>12</v>
      </c>
      <c r="J4" s="132" t="s">
        <v>13</v>
      </c>
      <c r="K4" s="132" t="s">
        <v>14</v>
      </c>
      <c r="L4" s="132" t="s">
        <v>15</v>
      </c>
      <c r="M4" s="136"/>
      <c r="N4" s="136"/>
      <c r="O4" s="138"/>
      <c r="P4" s="138"/>
    </row>
    <row r="5" spans="1:16" x14ac:dyDescent="0.25">
      <c r="A5" s="119">
        <v>43831</v>
      </c>
      <c r="B5" s="120">
        <v>2578943</v>
      </c>
      <c r="C5" s="120">
        <v>869284</v>
      </c>
      <c r="D5" s="121">
        <v>1908633</v>
      </c>
      <c r="E5" s="121">
        <v>371793</v>
      </c>
      <c r="F5" s="120">
        <v>308996</v>
      </c>
      <c r="G5" s="120">
        <v>20861</v>
      </c>
      <c r="H5" s="120">
        <v>1412027</v>
      </c>
      <c r="I5" s="120">
        <v>378619</v>
      </c>
      <c r="J5" s="120">
        <v>3049</v>
      </c>
      <c r="K5" s="120">
        <v>29124</v>
      </c>
      <c r="L5" s="120">
        <v>237451</v>
      </c>
      <c r="M5" s="122">
        <f t="shared" ref="M5:M16" si="0">SUM(B5:I5)</f>
        <v>7849156</v>
      </c>
      <c r="N5" s="123">
        <f t="shared" ref="N5:O15" si="1">B5+D5+F5+H5</f>
        <v>6208599</v>
      </c>
      <c r="O5" s="123">
        <f t="shared" si="1"/>
        <v>1640557</v>
      </c>
      <c r="P5" s="123">
        <f t="shared" ref="P5:P16" si="2">J5+K5+L5</f>
        <v>269624</v>
      </c>
    </row>
    <row r="6" spans="1:16" x14ac:dyDescent="0.25">
      <c r="A6" s="124">
        <v>43862</v>
      </c>
      <c r="B6" s="9">
        <v>2588038</v>
      </c>
      <c r="C6" s="9">
        <v>871483</v>
      </c>
      <c r="D6" s="125">
        <v>1891661</v>
      </c>
      <c r="E6" s="125">
        <v>374137</v>
      </c>
      <c r="F6" s="9">
        <v>311683</v>
      </c>
      <c r="G6" s="9">
        <v>20617</v>
      </c>
      <c r="H6" s="9">
        <v>1414739</v>
      </c>
      <c r="I6" s="9">
        <v>381528</v>
      </c>
      <c r="J6" s="9">
        <v>2950</v>
      </c>
      <c r="K6" s="9">
        <v>28857</v>
      </c>
      <c r="L6" s="9">
        <v>235201</v>
      </c>
      <c r="M6" s="7">
        <f t="shared" si="0"/>
        <v>7853886</v>
      </c>
      <c r="N6" s="126">
        <f t="shared" si="1"/>
        <v>6206121</v>
      </c>
      <c r="O6" s="126">
        <f t="shared" si="1"/>
        <v>1647765</v>
      </c>
      <c r="P6" s="126">
        <f t="shared" si="2"/>
        <v>267008</v>
      </c>
    </row>
    <row r="7" spans="1:16" x14ac:dyDescent="0.25">
      <c r="A7" s="124">
        <v>43891</v>
      </c>
      <c r="B7" s="9">
        <v>2555409</v>
      </c>
      <c r="C7" s="9">
        <v>870276</v>
      </c>
      <c r="D7" s="125">
        <v>1878364</v>
      </c>
      <c r="E7" s="125">
        <v>368345</v>
      </c>
      <c r="F7" s="9">
        <v>312363</v>
      </c>
      <c r="G7" s="9">
        <v>21020</v>
      </c>
      <c r="H7" s="9">
        <v>1403851</v>
      </c>
      <c r="I7" s="9">
        <v>383223</v>
      </c>
      <c r="J7" s="9">
        <v>2910</v>
      </c>
      <c r="K7" s="9">
        <v>28616</v>
      </c>
      <c r="L7" s="9">
        <v>233062</v>
      </c>
      <c r="M7" s="7">
        <f t="shared" si="0"/>
        <v>7792851</v>
      </c>
      <c r="N7" s="126">
        <f t="shared" si="1"/>
        <v>6149987</v>
      </c>
      <c r="O7" s="126">
        <f t="shared" si="1"/>
        <v>1642864</v>
      </c>
      <c r="P7" s="126">
        <f t="shared" si="2"/>
        <v>264588</v>
      </c>
    </row>
    <row r="8" spans="1:16" x14ac:dyDescent="0.25">
      <c r="A8" s="124">
        <v>43922</v>
      </c>
      <c r="B8" s="9">
        <v>2510559</v>
      </c>
      <c r="C8" s="9">
        <v>790481</v>
      </c>
      <c r="D8" s="127">
        <v>1860373</v>
      </c>
      <c r="E8" s="127">
        <v>364632</v>
      </c>
      <c r="F8" s="9">
        <v>312363</v>
      </c>
      <c r="G8" s="9">
        <v>21061</v>
      </c>
      <c r="H8" s="9">
        <v>1378694</v>
      </c>
      <c r="I8" s="9">
        <v>375926</v>
      </c>
      <c r="J8" s="9">
        <v>2872</v>
      </c>
      <c r="K8" s="9">
        <v>28302</v>
      </c>
      <c r="L8" s="9">
        <v>230848</v>
      </c>
      <c r="M8" s="7">
        <f t="shared" si="0"/>
        <v>7614089</v>
      </c>
      <c r="N8" s="126">
        <f t="shared" si="1"/>
        <v>6061989</v>
      </c>
      <c r="O8" s="126">
        <f t="shared" si="1"/>
        <v>1552100</v>
      </c>
      <c r="P8" s="126">
        <f t="shared" si="2"/>
        <v>262022</v>
      </c>
    </row>
    <row r="9" spans="1:16" x14ac:dyDescent="0.25">
      <c r="A9" s="124">
        <v>43952</v>
      </c>
      <c r="B9" s="9">
        <v>2487812</v>
      </c>
      <c r="C9" s="9">
        <v>792033</v>
      </c>
      <c r="D9" s="9">
        <v>1861154</v>
      </c>
      <c r="E9" s="9">
        <v>362300</v>
      </c>
      <c r="F9" s="9">
        <v>315514</v>
      </c>
      <c r="G9" s="9">
        <v>18955</v>
      </c>
      <c r="H9" s="9">
        <v>1374652</v>
      </c>
      <c r="I9" s="9">
        <v>369122</v>
      </c>
      <c r="J9" s="9">
        <v>2880</v>
      </c>
      <c r="K9" s="9">
        <v>27772</v>
      </c>
      <c r="L9" s="9">
        <v>227025</v>
      </c>
      <c r="M9" s="7">
        <f t="shared" si="0"/>
        <v>7581542</v>
      </c>
      <c r="N9" s="126">
        <f t="shared" si="1"/>
        <v>6039132</v>
      </c>
      <c r="O9" s="126">
        <f t="shared" si="1"/>
        <v>1542410</v>
      </c>
      <c r="P9" s="126">
        <f t="shared" si="2"/>
        <v>257677</v>
      </c>
    </row>
    <row r="10" spans="1:16" x14ac:dyDescent="0.25">
      <c r="A10" s="124">
        <v>43983</v>
      </c>
      <c r="B10" s="9">
        <v>2546296</v>
      </c>
      <c r="C10" s="9">
        <v>801096</v>
      </c>
      <c r="D10" s="9">
        <v>1864514</v>
      </c>
      <c r="E10" s="9">
        <v>360085</v>
      </c>
      <c r="F10" s="9">
        <v>316160</v>
      </c>
      <c r="G10" s="9">
        <v>19655</v>
      </c>
      <c r="H10" s="9">
        <v>1369139</v>
      </c>
      <c r="I10" s="9">
        <v>364275</v>
      </c>
      <c r="J10" s="9">
        <v>2841</v>
      </c>
      <c r="K10" s="9">
        <v>27326</v>
      </c>
      <c r="L10" s="9">
        <v>224180</v>
      </c>
      <c r="M10" s="7">
        <f t="shared" si="0"/>
        <v>7641220</v>
      </c>
      <c r="N10" s="126">
        <f t="shared" si="1"/>
        <v>6096109</v>
      </c>
      <c r="O10" s="126">
        <f t="shared" si="1"/>
        <v>1545111</v>
      </c>
      <c r="P10" s="126">
        <f t="shared" si="2"/>
        <v>254347</v>
      </c>
    </row>
    <row r="11" spans="1:16" x14ac:dyDescent="0.25">
      <c r="A11" s="124">
        <v>44013</v>
      </c>
      <c r="B11" s="9">
        <v>2620086</v>
      </c>
      <c r="C11" s="9">
        <v>816074</v>
      </c>
      <c r="D11" s="9">
        <v>1861050</v>
      </c>
      <c r="E11" s="9">
        <v>359159</v>
      </c>
      <c r="F11" s="9">
        <v>316777</v>
      </c>
      <c r="G11" s="9">
        <v>20316</v>
      </c>
      <c r="H11" s="9">
        <v>1364622</v>
      </c>
      <c r="I11" s="9">
        <v>369256</v>
      </c>
      <c r="J11" s="9">
        <v>2771</v>
      </c>
      <c r="K11" s="9">
        <v>27199</v>
      </c>
      <c r="L11" s="9">
        <v>223366</v>
      </c>
      <c r="M11" s="7">
        <f t="shared" si="0"/>
        <v>7727340</v>
      </c>
      <c r="N11" s="126">
        <f t="shared" si="1"/>
        <v>6162535</v>
      </c>
      <c r="O11" s="126">
        <f t="shared" si="1"/>
        <v>1564805</v>
      </c>
      <c r="P11" s="126">
        <f t="shared" si="2"/>
        <v>253336</v>
      </c>
    </row>
    <row r="12" spans="1:16" x14ac:dyDescent="0.25">
      <c r="A12" s="124">
        <v>44044</v>
      </c>
      <c r="B12" s="9">
        <v>2688593</v>
      </c>
      <c r="C12" s="9">
        <v>827355</v>
      </c>
      <c r="D12" s="9">
        <v>1866022</v>
      </c>
      <c r="E12" s="9">
        <v>354795</v>
      </c>
      <c r="F12" s="9">
        <v>317485</v>
      </c>
      <c r="G12" s="9">
        <v>20407</v>
      </c>
      <c r="H12" s="9">
        <v>1358757</v>
      </c>
      <c r="I12" s="9">
        <v>375652</v>
      </c>
      <c r="J12" s="9">
        <v>2829</v>
      </c>
      <c r="K12" s="9">
        <v>27211</v>
      </c>
      <c r="L12" s="9">
        <v>222935</v>
      </c>
      <c r="M12" s="7">
        <f t="shared" si="0"/>
        <v>7809066</v>
      </c>
      <c r="N12" s="126">
        <f t="shared" si="1"/>
        <v>6230857</v>
      </c>
      <c r="O12" s="126">
        <f t="shared" si="1"/>
        <v>1578209</v>
      </c>
      <c r="P12" s="126">
        <f t="shared" si="2"/>
        <v>252975</v>
      </c>
    </row>
    <row r="13" spans="1:16" x14ac:dyDescent="0.25">
      <c r="A13" s="124">
        <v>44075</v>
      </c>
      <c r="B13" s="9">
        <v>2713247</v>
      </c>
      <c r="C13" s="9">
        <v>833586</v>
      </c>
      <c r="D13" s="9">
        <v>1860452</v>
      </c>
      <c r="E13" s="9">
        <v>354622</v>
      </c>
      <c r="F13" s="9">
        <v>318091</v>
      </c>
      <c r="G13" s="9">
        <v>20353</v>
      </c>
      <c r="H13" s="9">
        <v>1355498</v>
      </c>
      <c r="I13" s="9">
        <v>382457</v>
      </c>
      <c r="J13" s="9">
        <v>2800</v>
      </c>
      <c r="K13" s="9">
        <v>27159</v>
      </c>
      <c r="L13" s="9">
        <v>222217</v>
      </c>
      <c r="M13" s="7">
        <f t="shared" si="0"/>
        <v>7838306</v>
      </c>
      <c r="N13" s="126">
        <f t="shared" si="1"/>
        <v>6247288</v>
      </c>
      <c r="O13" s="126">
        <f t="shared" si="1"/>
        <v>1591018</v>
      </c>
      <c r="P13" s="126">
        <f t="shared" si="2"/>
        <v>252176</v>
      </c>
    </row>
    <row r="14" spans="1:16" x14ac:dyDescent="0.25">
      <c r="A14" s="124">
        <v>44105</v>
      </c>
      <c r="B14" s="9">
        <v>2681114</v>
      </c>
      <c r="C14" s="9">
        <v>843050</v>
      </c>
      <c r="D14" s="9">
        <v>1853708</v>
      </c>
      <c r="E14" s="9">
        <v>357354</v>
      </c>
      <c r="F14" s="9">
        <v>318680</v>
      </c>
      <c r="G14" s="9">
        <v>19964</v>
      </c>
      <c r="H14" s="9">
        <v>1355652</v>
      </c>
      <c r="I14" s="9">
        <v>391285</v>
      </c>
      <c r="J14" s="9">
        <v>2763</v>
      </c>
      <c r="K14" s="9">
        <v>27144</v>
      </c>
      <c r="L14" s="9">
        <v>221387</v>
      </c>
      <c r="M14" s="7">
        <f t="shared" si="0"/>
        <v>7820807</v>
      </c>
      <c r="N14" s="126">
        <f t="shared" si="1"/>
        <v>6209154</v>
      </c>
      <c r="O14" s="126">
        <f t="shared" si="1"/>
        <v>1611653</v>
      </c>
      <c r="P14" s="126">
        <f t="shared" si="2"/>
        <v>251294</v>
      </c>
    </row>
    <row r="15" spans="1:16" x14ac:dyDescent="0.25">
      <c r="A15" s="128">
        <v>44136</v>
      </c>
      <c r="B15" s="129">
        <v>2677025</v>
      </c>
      <c r="C15" s="129">
        <v>845759</v>
      </c>
      <c r="D15" s="129">
        <v>1842226</v>
      </c>
      <c r="E15" s="129">
        <v>359870</v>
      </c>
      <c r="F15" s="129">
        <v>319180</v>
      </c>
      <c r="G15" s="129">
        <v>19574</v>
      </c>
      <c r="H15" s="129">
        <v>1360970</v>
      </c>
      <c r="I15" s="129">
        <v>396944</v>
      </c>
      <c r="J15" s="129">
        <v>2754</v>
      </c>
      <c r="K15" s="129">
        <v>26971</v>
      </c>
      <c r="L15" s="129">
        <v>220437</v>
      </c>
      <c r="M15" s="130">
        <f t="shared" si="0"/>
        <v>7821548</v>
      </c>
      <c r="N15" s="131">
        <f t="shared" si="1"/>
        <v>6199401</v>
      </c>
      <c r="O15" s="131">
        <f t="shared" si="1"/>
        <v>1622147</v>
      </c>
      <c r="P15" s="126">
        <f t="shared" si="2"/>
        <v>250162</v>
      </c>
    </row>
    <row r="16" spans="1:16" ht="15.75" thickBot="1" x14ac:dyDescent="0.3">
      <c r="A16" s="8">
        <v>44166</v>
      </c>
      <c r="B16" s="11">
        <v>2711992</v>
      </c>
      <c r="C16" s="11">
        <v>854842</v>
      </c>
      <c r="D16" s="11">
        <v>1836750</v>
      </c>
      <c r="E16" s="11">
        <v>359765</v>
      </c>
      <c r="F16" s="11">
        <v>319363</v>
      </c>
      <c r="G16" s="11">
        <v>19486</v>
      </c>
      <c r="H16" s="11">
        <v>1362800</v>
      </c>
      <c r="I16" s="11">
        <v>400052</v>
      </c>
      <c r="J16" s="11">
        <v>2751</v>
      </c>
      <c r="K16" s="11">
        <v>26934</v>
      </c>
      <c r="L16" s="11">
        <v>219546</v>
      </c>
      <c r="M16" s="110">
        <f t="shared" si="0"/>
        <v>7865050</v>
      </c>
      <c r="N16" s="111">
        <f>B16+D16+F16+H16</f>
        <v>6230905</v>
      </c>
      <c r="O16" s="111">
        <f>C16+E16+G16+I16</f>
        <v>1634145</v>
      </c>
      <c r="P16" s="111">
        <f t="shared" si="2"/>
        <v>249231</v>
      </c>
    </row>
  </sheetData>
  <mergeCells count="11">
    <mergeCell ref="A3:A4"/>
    <mergeCell ref="B3:C3"/>
    <mergeCell ref="D3:E3"/>
    <mergeCell ref="F3:G3"/>
    <mergeCell ref="H3:I3"/>
    <mergeCell ref="B1:O2"/>
    <mergeCell ref="M3:M4"/>
    <mergeCell ref="N3:N4"/>
    <mergeCell ref="O3:O4"/>
    <mergeCell ref="P3:P4"/>
    <mergeCell ref="J3:L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zoomScale="82" zoomScaleNormal="82" workbookViewId="0">
      <pane xSplit="2" ySplit="1" topLeftCell="C2" activePane="bottomRight" state="frozen"/>
      <selection pane="topRight" activeCell="C1" sqref="C1"/>
      <selection pane="bottomLeft" activeCell="A2" sqref="A2"/>
      <selection pane="bottomRight" activeCell="G6" sqref="G6"/>
    </sheetView>
  </sheetViews>
  <sheetFormatPr baseColWidth="10" defaultRowHeight="15" x14ac:dyDescent="0.25"/>
  <cols>
    <col min="1" max="1" width="33" customWidth="1"/>
    <col min="2" max="2" width="34.5703125" customWidth="1"/>
    <col min="3" max="3" width="12.7109375" customWidth="1"/>
    <col min="4" max="4" width="12.5703125" bestFit="1" customWidth="1"/>
    <col min="6" max="6" width="12.5703125" bestFit="1" customWidth="1"/>
  </cols>
  <sheetData>
    <row r="1" spans="1:6" x14ac:dyDescent="0.25">
      <c r="A1" s="32" t="s">
        <v>16</v>
      </c>
      <c r="B1" s="32" t="s">
        <v>17</v>
      </c>
      <c r="C1" s="33">
        <v>43800</v>
      </c>
      <c r="D1" s="33">
        <v>44166</v>
      </c>
    </row>
    <row r="2" spans="1:6" x14ac:dyDescent="0.25">
      <c r="A2" s="147" t="s">
        <v>33</v>
      </c>
      <c r="B2" s="15" t="s">
        <v>22</v>
      </c>
      <c r="C2" s="16">
        <v>600123</v>
      </c>
      <c r="D2" s="106">
        <v>438675</v>
      </c>
    </row>
    <row r="3" spans="1:6" x14ac:dyDescent="0.25">
      <c r="A3" s="147"/>
      <c r="B3" s="70" t="s">
        <v>148</v>
      </c>
      <c r="C3" s="16">
        <v>73744</v>
      </c>
      <c r="D3" s="106">
        <v>25653</v>
      </c>
    </row>
    <row r="4" spans="1:6" s="65" customFormat="1" x14ac:dyDescent="0.25">
      <c r="A4" s="147"/>
      <c r="B4" s="15" t="s">
        <v>23</v>
      </c>
      <c r="C4" s="16">
        <v>14195</v>
      </c>
      <c r="D4" s="106">
        <v>2199</v>
      </c>
    </row>
    <row r="5" spans="1:6" s="65" customFormat="1" x14ac:dyDescent="0.25">
      <c r="A5" s="147"/>
      <c r="B5" s="15" t="s">
        <v>24</v>
      </c>
      <c r="C5" s="16">
        <v>2962</v>
      </c>
      <c r="D5" s="106">
        <v>2054</v>
      </c>
    </row>
    <row r="6" spans="1:6" x14ac:dyDescent="0.25">
      <c r="A6" s="147"/>
      <c r="B6" s="17" t="s">
        <v>25</v>
      </c>
      <c r="C6" s="16">
        <v>1405764</v>
      </c>
      <c r="D6" s="106">
        <v>1826795</v>
      </c>
    </row>
    <row r="7" spans="1:6" x14ac:dyDescent="0.25">
      <c r="A7" s="147"/>
      <c r="B7" s="70" t="s">
        <v>149</v>
      </c>
      <c r="C7" s="16">
        <v>57355</v>
      </c>
      <c r="D7" s="106">
        <v>33</v>
      </c>
    </row>
    <row r="8" spans="1:6" x14ac:dyDescent="0.25">
      <c r="A8" s="147"/>
      <c r="B8" s="17" t="s">
        <v>26</v>
      </c>
      <c r="C8" s="16">
        <v>4211</v>
      </c>
      <c r="D8" s="106">
        <v>4922</v>
      </c>
    </row>
    <row r="9" spans="1:6" ht="15.75" thickBot="1" x14ac:dyDescent="0.3">
      <c r="A9" s="147"/>
      <c r="B9" s="18" t="s">
        <v>27</v>
      </c>
      <c r="C9" s="71">
        <v>1268</v>
      </c>
      <c r="D9" s="107">
        <v>2656</v>
      </c>
    </row>
    <row r="10" spans="1:6" ht="15.75" thickBot="1" x14ac:dyDescent="0.3">
      <c r="A10" s="148"/>
      <c r="B10" s="19" t="s">
        <v>37</v>
      </c>
      <c r="C10" s="72">
        <f>SUM(C2:C9)</f>
        <v>2159622</v>
      </c>
      <c r="D10" s="72">
        <f>SUM(D2:D9)</f>
        <v>2302987</v>
      </c>
      <c r="F10" s="24">
        <f>C10+C15+C20</f>
        <v>4253711</v>
      </c>
    </row>
    <row r="11" spans="1:6" x14ac:dyDescent="0.25">
      <c r="A11" s="146" t="s">
        <v>18</v>
      </c>
      <c r="B11" s="13" t="s">
        <v>28</v>
      </c>
      <c r="C11" s="14">
        <v>1091384</v>
      </c>
      <c r="D11" s="14">
        <v>1163490</v>
      </c>
    </row>
    <row r="12" spans="1:6" x14ac:dyDescent="0.25">
      <c r="A12" s="147"/>
      <c r="B12" s="17" t="s">
        <v>29</v>
      </c>
      <c r="C12" s="16">
        <v>157471</v>
      </c>
      <c r="D12" s="16">
        <v>89052</v>
      </c>
    </row>
    <row r="13" spans="1:6" x14ac:dyDescent="0.25">
      <c r="A13" s="147"/>
      <c r="B13" s="17" t="s">
        <v>30</v>
      </c>
      <c r="C13" s="16">
        <v>1338</v>
      </c>
      <c r="D13" s="16">
        <v>1851</v>
      </c>
    </row>
    <row r="14" spans="1:6" ht="15.75" thickBot="1" x14ac:dyDescent="0.3">
      <c r="A14" s="147"/>
      <c r="B14" s="17" t="s">
        <v>31</v>
      </c>
      <c r="C14" s="16">
        <v>2262</v>
      </c>
      <c r="D14" s="16">
        <v>1468</v>
      </c>
    </row>
    <row r="15" spans="1:6" ht="15.75" thickBot="1" x14ac:dyDescent="0.3">
      <c r="A15" s="148"/>
      <c r="B15" s="12" t="s">
        <v>36</v>
      </c>
      <c r="C15" s="31">
        <f>SUM(C11:C14)</f>
        <v>1252455</v>
      </c>
      <c r="D15" s="31">
        <f>SUM(D11:D14)</f>
        <v>1255861</v>
      </c>
    </row>
    <row r="16" spans="1:6" x14ac:dyDescent="0.25">
      <c r="A16" s="146" t="s">
        <v>19</v>
      </c>
      <c r="B16" s="20" t="s">
        <v>28</v>
      </c>
      <c r="C16" s="16">
        <v>765988</v>
      </c>
      <c r="D16" s="108">
        <v>828217</v>
      </c>
    </row>
    <row r="17" spans="1:5" x14ac:dyDescent="0.25">
      <c r="A17" s="147"/>
      <c r="B17" s="21" t="s">
        <v>29</v>
      </c>
      <c r="C17" s="16">
        <v>75128</v>
      </c>
      <c r="D17" s="109">
        <v>45026</v>
      </c>
    </row>
    <row r="18" spans="1:5" x14ac:dyDescent="0.25">
      <c r="A18" s="147"/>
      <c r="B18" s="21" t="s">
        <v>30</v>
      </c>
      <c r="C18" s="16">
        <v>505</v>
      </c>
      <c r="D18" s="109">
        <v>2178</v>
      </c>
    </row>
    <row r="19" spans="1:5" ht="15.75" thickBot="1" x14ac:dyDescent="0.3">
      <c r="A19" s="147"/>
      <c r="B19" s="21" t="s">
        <v>31</v>
      </c>
      <c r="C19" s="16">
        <v>13</v>
      </c>
      <c r="D19" s="109">
        <v>2121</v>
      </c>
    </row>
    <row r="20" spans="1:5" ht="15.75" thickBot="1" x14ac:dyDescent="0.3">
      <c r="A20" s="148"/>
      <c r="B20" s="19" t="s">
        <v>35</v>
      </c>
      <c r="C20" s="31">
        <f>SUM(C16:C19)</f>
        <v>841634</v>
      </c>
      <c r="D20" s="31">
        <f>SUM(D16:D19)</f>
        <v>877542</v>
      </c>
    </row>
    <row r="21" spans="1:5" x14ac:dyDescent="0.25">
      <c r="A21" s="147" t="s">
        <v>46</v>
      </c>
      <c r="B21" s="17" t="s">
        <v>21</v>
      </c>
      <c r="C21" s="23">
        <v>42994</v>
      </c>
      <c r="D21" s="23"/>
    </row>
    <row r="22" spans="1:5" ht="15.75" thickBot="1" x14ac:dyDescent="0.3">
      <c r="A22" s="147"/>
      <c r="B22" s="22" t="s">
        <v>20</v>
      </c>
      <c r="C22" s="23">
        <v>17029</v>
      </c>
      <c r="D22" s="23"/>
    </row>
    <row r="23" spans="1:5" ht="15.75" thickBot="1" x14ac:dyDescent="0.3">
      <c r="A23" s="148"/>
      <c r="B23" s="19" t="s">
        <v>34</v>
      </c>
      <c r="C23" s="30">
        <f>SUM(C21:C22)</f>
        <v>60023</v>
      </c>
      <c r="D23" s="30"/>
    </row>
    <row r="24" spans="1:5" x14ac:dyDescent="0.25">
      <c r="A24" s="25"/>
      <c r="B24" s="26"/>
      <c r="C24" s="27"/>
    </row>
    <row r="25" spans="1:5" ht="15.75" thickBot="1" x14ac:dyDescent="0.3">
      <c r="A25" s="28" t="s">
        <v>38</v>
      </c>
      <c r="B25" s="28"/>
      <c r="C25" s="29">
        <f>C23+C20+C15+C10</f>
        <v>4313734</v>
      </c>
      <c r="D25" s="29">
        <f>D23+D20+D15+D10</f>
        <v>4436390</v>
      </c>
    </row>
    <row r="26" spans="1:5" ht="15.75" thickTop="1" x14ac:dyDescent="0.25">
      <c r="E26" s="97"/>
    </row>
    <row r="27" spans="1:5" x14ac:dyDescent="0.25">
      <c r="A27" s="149" t="s">
        <v>32</v>
      </c>
      <c r="B27" s="149"/>
      <c r="C27" s="149"/>
      <c r="E27" s="98"/>
    </row>
    <row r="28" spans="1:5" x14ac:dyDescent="0.25">
      <c r="A28" s="150"/>
      <c r="B28" s="150"/>
      <c r="C28" s="150"/>
    </row>
  </sheetData>
  <mergeCells count="6">
    <mergeCell ref="A16:A20"/>
    <mergeCell ref="A21:A23"/>
    <mergeCell ref="A27:C27"/>
    <mergeCell ref="A28:C28"/>
    <mergeCell ref="A2:A10"/>
    <mergeCell ref="A11:A15"/>
  </mergeCells>
  <pageMargins left="0.7" right="0.7" top="0.75" bottom="0.75" header="0.3" footer="0.3"/>
  <pageSetup paperSize="9" orientation="portrait" r:id="rId1"/>
  <ignoredErrors>
    <ignoredError sqref="C10" formulaRang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7"/>
  <sheetViews>
    <sheetView topLeftCell="E1" zoomScaleNormal="100" workbookViewId="0">
      <pane ySplit="2" topLeftCell="A3" activePane="bottomLeft" state="frozen"/>
      <selection pane="bottomLeft" activeCell="D4" sqref="D4:D6"/>
    </sheetView>
  </sheetViews>
  <sheetFormatPr baseColWidth="10" defaultRowHeight="15" x14ac:dyDescent="0.25"/>
  <cols>
    <col min="1" max="1" width="5" customWidth="1"/>
    <col min="2" max="2" width="37.42578125" customWidth="1"/>
    <col min="3" max="3" width="37.42578125" style="65" customWidth="1"/>
    <col min="4" max="4" width="40.7109375" customWidth="1"/>
    <col min="5" max="5" width="34.28515625" customWidth="1"/>
    <col min="6" max="6" width="15.7109375" customWidth="1"/>
    <col min="7" max="7" width="14.85546875" customWidth="1"/>
    <col min="8" max="8" width="25.7109375" style="10" customWidth="1"/>
    <col min="9" max="9" width="14.85546875" style="10" customWidth="1"/>
    <col min="11" max="11" width="17.7109375" customWidth="1"/>
    <col min="12" max="12" width="24" customWidth="1"/>
  </cols>
  <sheetData>
    <row r="1" spans="1:13" ht="18.75" x14ac:dyDescent="0.3">
      <c r="A1" s="175" t="s">
        <v>173</v>
      </c>
      <c r="B1" s="175"/>
      <c r="C1" s="175"/>
      <c r="D1" s="175"/>
      <c r="E1" s="175"/>
      <c r="F1" s="175"/>
      <c r="G1" s="175"/>
      <c r="H1" s="82"/>
      <c r="I1" s="82"/>
      <c r="J1" s="87" t="s">
        <v>162</v>
      </c>
      <c r="K1" s="87" t="s">
        <v>174</v>
      </c>
      <c r="L1" s="87" t="s">
        <v>175</v>
      </c>
    </row>
    <row r="2" spans="1:13" x14ac:dyDescent="0.25">
      <c r="A2" s="35" t="s">
        <v>47</v>
      </c>
      <c r="B2" s="36" t="s">
        <v>48</v>
      </c>
      <c r="C2" s="36" t="s">
        <v>156</v>
      </c>
      <c r="D2" s="36" t="s">
        <v>49</v>
      </c>
      <c r="E2" s="36" t="s">
        <v>50</v>
      </c>
      <c r="F2" s="37">
        <v>43435</v>
      </c>
      <c r="G2" s="37">
        <v>43800</v>
      </c>
      <c r="H2" s="37">
        <v>44166</v>
      </c>
      <c r="I2" s="83"/>
      <c r="J2" s="88" t="s">
        <v>157</v>
      </c>
      <c r="K2" s="89">
        <v>47632</v>
      </c>
      <c r="L2" s="59">
        <f>H5</f>
        <v>45736</v>
      </c>
    </row>
    <row r="3" spans="1:13" ht="75" x14ac:dyDescent="0.25">
      <c r="A3" s="38">
        <v>1</v>
      </c>
      <c r="B3" s="39" t="s">
        <v>51</v>
      </c>
      <c r="C3" s="39" t="s">
        <v>151</v>
      </c>
      <c r="D3" s="40" t="s">
        <v>52</v>
      </c>
      <c r="E3" s="40" t="s">
        <v>53</v>
      </c>
      <c r="F3" s="7">
        <v>171443</v>
      </c>
      <c r="G3" s="60">
        <v>205150</v>
      </c>
      <c r="H3" s="112">
        <v>297662</v>
      </c>
      <c r="I3" s="84"/>
      <c r="J3" s="90" t="s">
        <v>158</v>
      </c>
      <c r="K3" s="90">
        <v>279381</v>
      </c>
      <c r="L3" s="59">
        <f>H3+H17+H22+H35+H42+H54+H55</f>
        <v>299388</v>
      </c>
    </row>
    <row r="4" spans="1:13" s="10" customFormat="1" ht="88.5" customHeight="1" x14ac:dyDescent="0.25">
      <c r="A4" s="171">
        <v>2</v>
      </c>
      <c r="B4" s="39" t="s">
        <v>54</v>
      </c>
      <c r="C4" s="39" t="s">
        <v>150</v>
      </c>
      <c r="D4" s="172" t="s">
        <v>144</v>
      </c>
      <c r="E4" s="160" t="s">
        <v>55</v>
      </c>
      <c r="F4" s="9">
        <v>1606</v>
      </c>
      <c r="G4" s="60">
        <v>2605</v>
      </c>
      <c r="H4" s="112">
        <v>2605</v>
      </c>
      <c r="I4" s="84"/>
      <c r="J4" s="90" t="s">
        <v>159</v>
      </c>
      <c r="K4" s="91">
        <v>37249</v>
      </c>
      <c r="L4" s="114">
        <f>H4+H6+H8+H10+H12+H13+H15+H21+H24+H27+H29+H30+H32+H38+H44+H49+H51+H52+H53+H56</f>
        <v>143585</v>
      </c>
      <c r="M4" s="42"/>
    </row>
    <row r="5" spans="1:13" ht="88.5" customHeight="1" x14ac:dyDescent="0.25">
      <c r="A5" s="171"/>
      <c r="B5" s="39" t="s">
        <v>56</v>
      </c>
      <c r="C5" s="39" t="s">
        <v>152</v>
      </c>
      <c r="D5" s="172"/>
      <c r="E5" s="160"/>
      <c r="F5" s="7">
        <v>62978</v>
      </c>
      <c r="G5" s="60">
        <v>47632</v>
      </c>
      <c r="H5" s="112">
        <v>45736</v>
      </c>
      <c r="I5" s="84"/>
      <c r="J5" s="90" t="s">
        <v>160</v>
      </c>
      <c r="K5" s="90">
        <v>8021</v>
      </c>
      <c r="L5" s="59">
        <f>H7+H11+H14+H16+H37</f>
        <v>2714</v>
      </c>
    </row>
    <row r="6" spans="1:13" ht="88.5" customHeight="1" x14ac:dyDescent="0.25">
      <c r="A6" s="171"/>
      <c r="B6" s="43" t="s">
        <v>57</v>
      </c>
      <c r="C6" s="43" t="s">
        <v>150</v>
      </c>
      <c r="D6" s="172"/>
      <c r="E6" s="160"/>
      <c r="F6" s="7">
        <v>626</v>
      </c>
      <c r="G6" s="60">
        <v>1289</v>
      </c>
      <c r="H6" s="112">
        <v>1600</v>
      </c>
      <c r="I6" s="84"/>
      <c r="J6" s="90" t="s">
        <v>161</v>
      </c>
      <c r="K6" s="90">
        <v>5088</v>
      </c>
      <c r="L6" s="59">
        <f>H18+H19+H20+H23+H25+H26+H28+H31+H33+H34+H36+H39+H40+H41+H43+H45+H46+H47+H48</f>
        <v>556</v>
      </c>
    </row>
    <row r="7" spans="1:13" s="10" customFormat="1" x14ac:dyDescent="0.25">
      <c r="A7" s="159">
        <v>3</v>
      </c>
      <c r="B7" s="45" t="s">
        <v>58</v>
      </c>
      <c r="C7" s="45" t="s">
        <v>153</v>
      </c>
      <c r="D7" s="61" t="s">
        <v>145</v>
      </c>
      <c r="E7" s="173" t="s">
        <v>146</v>
      </c>
      <c r="F7" s="9">
        <v>5865</v>
      </c>
      <c r="G7" s="59">
        <v>2521</v>
      </c>
      <c r="H7" s="113"/>
      <c r="I7" s="85"/>
      <c r="J7" s="90" t="s">
        <v>164</v>
      </c>
      <c r="K7" s="90">
        <v>8</v>
      </c>
      <c r="L7" s="114">
        <f>H50</f>
        <v>0</v>
      </c>
    </row>
    <row r="8" spans="1:13" s="10" customFormat="1" x14ac:dyDescent="0.25">
      <c r="A8" s="159"/>
      <c r="B8" s="45" t="s">
        <v>59</v>
      </c>
      <c r="C8" s="45" t="s">
        <v>150</v>
      </c>
      <c r="D8" s="61" t="s">
        <v>112</v>
      </c>
      <c r="E8" s="173"/>
      <c r="F8" s="9">
        <v>7291</v>
      </c>
      <c r="G8" s="59">
        <v>7390</v>
      </c>
      <c r="H8" s="113"/>
      <c r="I8" s="85"/>
      <c r="J8" s="92" t="s">
        <v>165</v>
      </c>
      <c r="K8" s="93">
        <f>SUM(K2:K7)</f>
        <v>377379</v>
      </c>
      <c r="L8" s="93">
        <f>SUM(L2:L7)</f>
        <v>491979</v>
      </c>
    </row>
    <row r="9" spans="1:13" x14ac:dyDescent="0.25">
      <c r="A9" s="159"/>
      <c r="B9" s="46" t="s">
        <v>60</v>
      </c>
      <c r="C9" s="46" t="s">
        <v>151</v>
      </c>
      <c r="D9" s="61" t="s">
        <v>112</v>
      </c>
      <c r="E9" s="173"/>
      <c r="F9" s="9">
        <v>57138</v>
      </c>
      <c r="G9" s="59">
        <v>72245</v>
      </c>
      <c r="H9" s="114" t="s">
        <v>171</v>
      </c>
      <c r="I9" s="85"/>
      <c r="J9" s="24"/>
    </row>
    <row r="10" spans="1:13" x14ac:dyDescent="0.25">
      <c r="A10" s="159">
        <v>4</v>
      </c>
      <c r="B10" s="39" t="s">
        <v>61</v>
      </c>
      <c r="C10" s="39" t="s">
        <v>150</v>
      </c>
      <c r="D10" s="160" t="s">
        <v>39</v>
      </c>
      <c r="E10" s="160" t="s">
        <v>39</v>
      </c>
      <c r="F10" s="9">
        <v>9619</v>
      </c>
      <c r="G10" s="59">
        <v>48274</v>
      </c>
      <c r="H10" s="114">
        <v>135465</v>
      </c>
      <c r="I10" s="85"/>
      <c r="J10" s="24"/>
    </row>
    <row r="11" spans="1:13" s="10" customFormat="1" x14ac:dyDescent="0.25">
      <c r="A11" s="159"/>
      <c r="B11" s="39" t="s">
        <v>62</v>
      </c>
      <c r="C11" s="39" t="s">
        <v>153</v>
      </c>
      <c r="D11" s="160"/>
      <c r="E11" s="160"/>
      <c r="F11" s="9">
        <v>4129</v>
      </c>
      <c r="G11" s="59">
        <v>2714</v>
      </c>
      <c r="H11" s="114">
        <v>2714</v>
      </c>
      <c r="I11" s="85"/>
      <c r="J11" s="24"/>
      <c r="K11" s="97"/>
    </row>
    <row r="12" spans="1:13" s="10" customFormat="1" ht="75" x14ac:dyDescent="0.25">
      <c r="A12" s="38">
        <v>7</v>
      </c>
      <c r="B12" s="48" t="s">
        <v>63</v>
      </c>
      <c r="C12" s="48" t="s">
        <v>150</v>
      </c>
      <c r="D12" s="40" t="s">
        <v>64</v>
      </c>
      <c r="E12" s="40" t="s">
        <v>65</v>
      </c>
      <c r="F12" s="9">
        <v>5661</v>
      </c>
      <c r="G12" s="59">
        <v>6340</v>
      </c>
      <c r="H12" s="114"/>
      <c r="I12" s="85"/>
      <c r="J12" s="24"/>
      <c r="K12" s="42"/>
    </row>
    <row r="13" spans="1:13" s="10" customFormat="1" ht="101.25" customHeight="1" x14ac:dyDescent="0.25">
      <c r="A13" s="159">
        <v>8</v>
      </c>
      <c r="B13" s="46" t="s">
        <v>66</v>
      </c>
      <c r="C13" s="73" t="s">
        <v>150</v>
      </c>
      <c r="D13" s="167" t="s">
        <v>67</v>
      </c>
      <c r="E13" s="167" t="s">
        <v>68</v>
      </c>
      <c r="F13" s="9">
        <v>4400</v>
      </c>
      <c r="G13" s="59">
        <v>4928</v>
      </c>
      <c r="H13" s="114"/>
      <c r="I13" s="85"/>
      <c r="J13" s="24"/>
    </row>
    <row r="14" spans="1:13" s="10" customFormat="1" ht="147.75" customHeight="1" x14ac:dyDescent="0.25">
      <c r="A14" s="159"/>
      <c r="B14" s="46" t="s">
        <v>69</v>
      </c>
      <c r="C14" s="74" t="s">
        <v>153</v>
      </c>
      <c r="D14" s="168"/>
      <c r="E14" s="168"/>
      <c r="F14" s="9">
        <v>180</v>
      </c>
      <c r="G14" s="59">
        <v>201</v>
      </c>
      <c r="H14" s="114"/>
      <c r="I14" s="85"/>
      <c r="J14" s="24"/>
    </row>
    <row r="15" spans="1:13" s="10" customFormat="1" x14ac:dyDescent="0.25">
      <c r="A15" s="159">
        <v>9</v>
      </c>
      <c r="B15" s="39" t="s">
        <v>70</v>
      </c>
      <c r="C15" s="75" t="s">
        <v>150</v>
      </c>
      <c r="D15" s="167" t="s">
        <v>71</v>
      </c>
      <c r="E15" s="169" t="s">
        <v>72</v>
      </c>
      <c r="F15" s="9">
        <v>1304</v>
      </c>
      <c r="G15" s="59">
        <v>1460</v>
      </c>
      <c r="H15" s="114"/>
      <c r="I15" s="85"/>
      <c r="J15" s="24"/>
    </row>
    <row r="16" spans="1:13" s="10" customFormat="1" x14ac:dyDescent="0.25">
      <c r="A16" s="159"/>
      <c r="B16" s="39" t="s">
        <v>73</v>
      </c>
      <c r="C16" s="76" t="s">
        <v>153</v>
      </c>
      <c r="D16" s="168"/>
      <c r="E16" s="170"/>
      <c r="F16" s="9">
        <v>534</v>
      </c>
      <c r="G16" s="59">
        <v>598</v>
      </c>
      <c r="H16" s="114"/>
      <c r="I16" s="85"/>
      <c r="J16" s="24"/>
    </row>
    <row r="17" spans="1:10" s="10" customFormat="1" ht="30" x14ac:dyDescent="0.25">
      <c r="A17" s="38">
        <v>10</v>
      </c>
      <c r="B17" s="48" t="s">
        <v>74</v>
      </c>
      <c r="C17" s="48" t="s">
        <v>151</v>
      </c>
      <c r="D17" s="40" t="s">
        <v>75</v>
      </c>
      <c r="E17" s="49" t="s">
        <v>76</v>
      </c>
      <c r="F17" s="9">
        <v>849</v>
      </c>
      <c r="G17" s="59">
        <v>950</v>
      </c>
      <c r="H17" s="114"/>
      <c r="I17" s="85"/>
      <c r="J17" s="24"/>
    </row>
    <row r="18" spans="1:10" s="10" customFormat="1" ht="30" x14ac:dyDescent="0.25">
      <c r="A18" s="38">
        <v>11</v>
      </c>
      <c r="B18" s="48" t="s">
        <v>77</v>
      </c>
      <c r="C18" s="48" t="s">
        <v>154</v>
      </c>
      <c r="D18" s="40" t="s">
        <v>78</v>
      </c>
      <c r="E18" s="49" t="s">
        <v>79</v>
      </c>
      <c r="F18" s="9">
        <v>757</v>
      </c>
      <c r="G18" s="59">
        <v>847</v>
      </c>
      <c r="H18" s="114"/>
      <c r="I18" s="85"/>
      <c r="J18" s="24"/>
    </row>
    <row r="19" spans="1:10" s="10" customFormat="1" x14ac:dyDescent="0.25">
      <c r="A19" s="38">
        <v>12</v>
      </c>
      <c r="B19" s="39" t="s">
        <v>80</v>
      </c>
      <c r="C19" s="39" t="s">
        <v>154</v>
      </c>
      <c r="D19" s="50" t="s">
        <v>81</v>
      </c>
      <c r="E19" s="51" t="s">
        <v>82</v>
      </c>
      <c r="F19" s="9">
        <v>721</v>
      </c>
      <c r="G19" s="59">
        <v>807</v>
      </c>
      <c r="H19" s="114"/>
      <c r="I19" s="85"/>
      <c r="J19" s="24"/>
    </row>
    <row r="20" spans="1:10" s="10" customFormat="1" x14ac:dyDescent="0.25">
      <c r="A20" s="159">
        <v>13</v>
      </c>
      <c r="B20" s="39" t="s">
        <v>83</v>
      </c>
      <c r="C20" s="39" t="s">
        <v>154</v>
      </c>
      <c r="D20" s="181" t="s">
        <v>84</v>
      </c>
      <c r="E20" s="182" t="s">
        <v>85</v>
      </c>
      <c r="F20" s="9">
        <v>367</v>
      </c>
      <c r="G20" s="59">
        <v>411</v>
      </c>
      <c r="H20" s="114">
        <v>539</v>
      </c>
      <c r="I20" s="85"/>
      <c r="J20" s="24"/>
    </row>
    <row r="21" spans="1:10" s="10" customFormat="1" x14ac:dyDescent="0.25">
      <c r="A21" s="159"/>
      <c r="B21" s="39" t="s">
        <v>86</v>
      </c>
      <c r="C21" s="39" t="s">
        <v>150</v>
      </c>
      <c r="D21" s="181"/>
      <c r="E21" s="160"/>
      <c r="F21" s="9">
        <v>314</v>
      </c>
      <c r="G21" s="59">
        <v>351</v>
      </c>
      <c r="H21" s="114">
        <v>801</v>
      </c>
      <c r="I21" s="85"/>
      <c r="J21" s="24"/>
    </row>
    <row r="22" spans="1:10" s="10" customFormat="1" x14ac:dyDescent="0.25">
      <c r="A22" s="38">
        <v>14</v>
      </c>
      <c r="B22" s="48" t="s">
        <v>87</v>
      </c>
      <c r="C22" s="48" t="s">
        <v>151</v>
      </c>
      <c r="D22" s="40" t="s">
        <v>88</v>
      </c>
      <c r="E22" s="49" t="s">
        <v>89</v>
      </c>
      <c r="F22" s="9">
        <v>664</v>
      </c>
      <c r="G22" s="59">
        <v>743</v>
      </c>
      <c r="H22" s="114">
        <v>502</v>
      </c>
      <c r="I22" s="85"/>
      <c r="J22" s="24"/>
    </row>
    <row r="23" spans="1:10" s="10" customFormat="1" ht="30" x14ac:dyDescent="0.25">
      <c r="A23" s="177">
        <v>15</v>
      </c>
      <c r="B23" s="44" t="s">
        <v>90</v>
      </c>
      <c r="C23" s="77" t="s">
        <v>154</v>
      </c>
      <c r="D23" s="161" t="s">
        <v>91</v>
      </c>
      <c r="E23" s="164" t="s">
        <v>92</v>
      </c>
      <c r="F23" s="9">
        <v>593</v>
      </c>
      <c r="G23" s="59">
        <v>664</v>
      </c>
      <c r="H23" s="114"/>
      <c r="I23" s="85"/>
      <c r="J23" s="24"/>
    </row>
    <row r="24" spans="1:10" s="10" customFormat="1" ht="30" x14ac:dyDescent="0.25">
      <c r="A24" s="183"/>
      <c r="B24" s="44" t="s">
        <v>93</v>
      </c>
      <c r="C24" s="78" t="s">
        <v>150</v>
      </c>
      <c r="D24" s="162"/>
      <c r="E24" s="165"/>
      <c r="F24" s="9">
        <v>2</v>
      </c>
      <c r="G24" s="59">
        <v>2</v>
      </c>
      <c r="H24" s="114"/>
      <c r="I24" s="85"/>
      <c r="J24" s="24"/>
    </row>
    <row r="25" spans="1:10" s="10" customFormat="1" x14ac:dyDescent="0.25">
      <c r="A25" s="178"/>
      <c r="B25" s="44" t="s">
        <v>163</v>
      </c>
      <c r="C25" s="79" t="s">
        <v>154</v>
      </c>
      <c r="D25" s="163"/>
      <c r="E25" s="166"/>
      <c r="F25" s="9">
        <v>13</v>
      </c>
      <c r="G25" s="59">
        <v>14</v>
      </c>
      <c r="H25" s="114"/>
      <c r="I25" s="85"/>
      <c r="J25" s="24"/>
    </row>
    <row r="26" spans="1:10" s="10" customFormat="1" ht="30" x14ac:dyDescent="0.25">
      <c r="A26" s="177">
        <v>16</v>
      </c>
      <c r="B26" s="48" t="s">
        <v>94</v>
      </c>
      <c r="C26" s="80" t="s">
        <v>154</v>
      </c>
      <c r="D26" s="167" t="s">
        <v>95</v>
      </c>
      <c r="E26" s="179" t="s">
        <v>82</v>
      </c>
      <c r="F26" s="9">
        <v>389</v>
      </c>
      <c r="G26" s="59">
        <v>435</v>
      </c>
      <c r="H26" s="114"/>
      <c r="I26" s="85"/>
      <c r="J26" s="24"/>
    </row>
    <row r="27" spans="1:10" s="10" customFormat="1" ht="30" x14ac:dyDescent="0.25">
      <c r="A27" s="178"/>
      <c r="B27" s="48" t="s">
        <v>96</v>
      </c>
      <c r="C27" s="81" t="s">
        <v>150</v>
      </c>
      <c r="D27" s="168"/>
      <c r="E27" s="180"/>
      <c r="F27" s="9">
        <v>127</v>
      </c>
      <c r="G27" s="59">
        <v>142</v>
      </c>
      <c r="H27" s="114"/>
      <c r="I27" s="85"/>
      <c r="J27" s="24"/>
    </row>
    <row r="28" spans="1:10" ht="30" customHeight="1" x14ac:dyDescent="0.25">
      <c r="A28" s="151">
        <v>17</v>
      </c>
      <c r="B28" s="46" t="s">
        <v>97</v>
      </c>
      <c r="C28" s="73" t="s">
        <v>154</v>
      </c>
      <c r="D28" s="167" t="s">
        <v>98</v>
      </c>
      <c r="E28" s="179" t="s">
        <v>99</v>
      </c>
      <c r="F28" s="9">
        <v>270</v>
      </c>
      <c r="G28" s="59">
        <v>302</v>
      </c>
      <c r="H28" s="114"/>
      <c r="I28" s="85"/>
      <c r="J28" s="24"/>
    </row>
    <row r="29" spans="1:10" x14ac:dyDescent="0.25">
      <c r="A29" s="152"/>
      <c r="B29" s="46" t="s">
        <v>100</v>
      </c>
      <c r="C29" s="74" t="s">
        <v>150</v>
      </c>
      <c r="D29" s="168"/>
      <c r="E29" s="180"/>
      <c r="F29" s="9">
        <v>190</v>
      </c>
      <c r="G29" s="59">
        <v>212</v>
      </c>
      <c r="H29" s="114"/>
      <c r="I29" s="85"/>
      <c r="J29" s="24"/>
    </row>
    <row r="30" spans="1:10" s="65" customFormat="1" x14ac:dyDescent="0.25">
      <c r="A30" s="52">
        <v>18</v>
      </c>
      <c r="B30" s="46" t="s">
        <v>147</v>
      </c>
      <c r="C30" s="74" t="s">
        <v>150</v>
      </c>
      <c r="D30" s="68" t="s">
        <v>112</v>
      </c>
      <c r="E30" s="69" t="s">
        <v>39</v>
      </c>
      <c r="F30" s="118"/>
      <c r="G30" s="59">
        <v>1310</v>
      </c>
      <c r="H30" s="114">
        <v>1492</v>
      </c>
      <c r="I30" s="85"/>
      <c r="J30" s="24"/>
    </row>
    <row r="31" spans="1:10" x14ac:dyDescent="0.25">
      <c r="A31" s="52">
        <v>19</v>
      </c>
      <c r="B31" s="48" t="s">
        <v>101</v>
      </c>
      <c r="C31" s="48" t="s">
        <v>154</v>
      </c>
      <c r="D31" s="53" t="s">
        <v>102</v>
      </c>
      <c r="E31" s="54" t="s">
        <v>103</v>
      </c>
      <c r="F31" s="7">
        <v>345</v>
      </c>
      <c r="G31" s="59">
        <v>386</v>
      </c>
      <c r="H31" s="114"/>
      <c r="I31" s="85"/>
      <c r="J31" s="24"/>
    </row>
    <row r="32" spans="1:10" x14ac:dyDescent="0.25">
      <c r="A32" s="52">
        <v>20</v>
      </c>
      <c r="B32" s="48" t="s">
        <v>104</v>
      </c>
      <c r="C32" s="48" t="s">
        <v>150</v>
      </c>
      <c r="D32" s="53" t="s">
        <v>44</v>
      </c>
      <c r="E32" s="54" t="s">
        <v>82</v>
      </c>
      <c r="F32" s="7">
        <v>270</v>
      </c>
      <c r="G32" s="59">
        <v>302</v>
      </c>
      <c r="H32" s="114"/>
      <c r="I32" s="85"/>
      <c r="J32" s="24"/>
    </row>
    <row r="33" spans="1:10" ht="30" x14ac:dyDescent="0.25">
      <c r="A33" s="52">
        <v>21</v>
      </c>
      <c r="B33" s="44" t="s">
        <v>105</v>
      </c>
      <c r="C33" s="44" t="s">
        <v>154</v>
      </c>
      <c r="D33" s="50" t="s">
        <v>41</v>
      </c>
      <c r="E33" s="51" t="s">
        <v>106</v>
      </c>
      <c r="F33" s="7">
        <v>248</v>
      </c>
      <c r="G33" s="59">
        <v>277</v>
      </c>
      <c r="H33" s="114"/>
      <c r="I33" s="85"/>
      <c r="J33" s="24"/>
    </row>
    <row r="34" spans="1:10" x14ac:dyDescent="0.25">
      <c r="A34" s="52">
        <v>22</v>
      </c>
      <c r="B34" s="44" t="s">
        <v>107</v>
      </c>
      <c r="C34" s="44" t="s">
        <v>154</v>
      </c>
      <c r="D34" s="50" t="s">
        <v>43</v>
      </c>
      <c r="E34" s="51" t="s">
        <v>82</v>
      </c>
      <c r="F34" s="7">
        <v>200</v>
      </c>
      <c r="G34" s="59">
        <v>224</v>
      </c>
      <c r="H34" s="114"/>
      <c r="I34" s="85"/>
      <c r="J34" s="24"/>
    </row>
    <row r="35" spans="1:10" ht="30" x14ac:dyDescent="0.25">
      <c r="A35" s="52">
        <v>23</v>
      </c>
      <c r="B35" s="39" t="s">
        <v>108</v>
      </c>
      <c r="C35" s="39" t="s">
        <v>151</v>
      </c>
      <c r="D35" s="50" t="s">
        <v>42</v>
      </c>
      <c r="E35" s="51" t="s">
        <v>109</v>
      </c>
      <c r="F35" s="7">
        <v>192</v>
      </c>
      <c r="G35" s="59">
        <v>215</v>
      </c>
      <c r="H35" s="114"/>
      <c r="I35" s="85"/>
      <c r="J35" s="24"/>
    </row>
    <row r="36" spans="1:10" x14ac:dyDescent="0.25">
      <c r="A36" s="67">
        <v>24</v>
      </c>
      <c r="B36" s="39" t="s">
        <v>110</v>
      </c>
      <c r="C36" s="39" t="s">
        <v>154</v>
      </c>
      <c r="D36" s="50" t="s">
        <v>45</v>
      </c>
      <c r="E36" s="51" t="s">
        <v>82</v>
      </c>
      <c r="F36" s="7">
        <v>160</v>
      </c>
      <c r="G36" s="59">
        <v>179</v>
      </c>
      <c r="H36" s="114"/>
      <c r="I36" s="85"/>
      <c r="J36" s="24"/>
    </row>
    <row r="37" spans="1:10" s="10" customFormat="1" x14ac:dyDescent="0.25">
      <c r="A37" s="67"/>
      <c r="B37" s="46" t="s">
        <v>111</v>
      </c>
      <c r="C37" s="46" t="s">
        <v>153</v>
      </c>
      <c r="D37" s="176" t="s">
        <v>112</v>
      </c>
      <c r="E37" s="173" t="s">
        <v>89</v>
      </c>
      <c r="F37" s="9">
        <v>69</v>
      </c>
      <c r="G37" s="59">
        <v>77</v>
      </c>
      <c r="H37" s="114"/>
      <c r="I37" s="85"/>
      <c r="J37" s="24"/>
    </row>
    <row r="38" spans="1:10" s="10" customFormat="1" x14ac:dyDescent="0.25">
      <c r="A38" s="52">
        <v>25</v>
      </c>
      <c r="B38" s="46" t="s">
        <v>113</v>
      </c>
      <c r="C38" s="46" t="s">
        <v>150</v>
      </c>
      <c r="D38" s="176"/>
      <c r="E38" s="173"/>
      <c r="F38" s="9">
        <v>48</v>
      </c>
      <c r="G38" s="59">
        <v>53</v>
      </c>
      <c r="H38" s="114"/>
      <c r="I38" s="85"/>
      <c r="J38" s="24"/>
    </row>
    <row r="39" spans="1:10" x14ac:dyDescent="0.25">
      <c r="A39" s="52">
        <v>26</v>
      </c>
      <c r="B39" s="48" t="s">
        <v>114</v>
      </c>
      <c r="C39" s="48" t="s">
        <v>154</v>
      </c>
      <c r="D39" s="53" t="s">
        <v>40</v>
      </c>
      <c r="E39" s="54" t="s">
        <v>115</v>
      </c>
      <c r="F39" s="7">
        <v>104</v>
      </c>
      <c r="G39" s="59">
        <v>116</v>
      </c>
      <c r="H39" s="114"/>
      <c r="I39" s="85"/>
      <c r="J39" s="24"/>
    </row>
    <row r="40" spans="1:10" ht="45" x14ac:dyDescent="0.25">
      <c r="A40" s="52">
        <v>27</v>
      </c>
      <c r="B40" s="44" t="s">
        <v>116</v>
      </c>
      <c r="C40" s="44" t="s">
        <v>154</v>
      </c>
      <c r="D40" s="50" t="s">
        <v>117</v>
      </c>
      <c r="E40" s="51" t="s">
        <v>82</v>
      </c>
      <c r="F40" s="7">
        <v>102</v>
      </c>
      <c r="G40" s="59">
        <v>114</v>
      </c>
      <c r="H40" s="114"/>
      <c r="I40" s="85"/>
      <c r="J40" s="24"/>
    </row>
    <row r="41" spans="1:10" x14ac:dyDescent="0.25">
      <c r="A41" s="52">
        <v>28</v>
      </c>
      <c r="B41" s="48" t="s">
        <v>118</v>
      </c>
      <c r="C41" s="48" t="s">
        <v>154</v>
      </c>
      <c r="D41" s="53" t="s">
        <v>119</v>
      </c>
      <c r="E41" s="54" t="s">
        <v>82</v>
      </c>
      <c r="F41" s="7">
        <v>97</v>
      </c>
      <c r="G41" s="59">
        <v>108</v>
      </c>
      <c r="H41" s="114"/>
      <c r="I41" s="85"/>
      <c r="J41" s="24"/>
    </row>
    <row r="42" spans="1:10" x14ac:dyDescent="0.25">
      <c r="A42" s="52">
        <v>29</v>
      </c>
      <c r="B42" s="48" t="s">
        <v>120</v>
      </c>
      <c r="C42" s="81" t="s">
        <v>151</v>
      </c>
      <c r="D42" s="55" t="s">
        <v>121</v>
      </c>
      <c r="E42" s="56" t="s">
        <v>122</v>
      </c>
      <c r="F42" s="7">
        <v>70</v>
      </c>
      <c r="G42" s="59">
        <v>78</v>
      </c>
      <c r="H42" s="114"/>
      <c r="I42" s="85"/>
      <c r="J42" s="24"/>
    </row>
    <row r="43" spans="1:10" ht="30" x14ac:dyDescent="0.25">
      <c r="A43" s="67">
        <v>30</v>
      </c>
      <c r="B43" s="46" t="s">
        <v>123</v>
      </c>
      <c r="C43" s="46" t="s">
        <v>154</v>
      </c>
      <c r="D43" s="40" t="s">
        <v>124</v>
      </c>
      <c r="E43" s="49" t="s">
        <v>82</v>
      </c>
      <c r="F43" s="7">
        <v>68</v>
      </c>
      <c r="G43" s="59">
        <v>76</v>
      </c>
      <c r="H43" s="114"/>
      <c r="I43" s="85"/>
      <c r="J43" s="24"/>
    </row>
    <row r="44" spans="1:10" s="10" customFormat="1" x14ac:dyDescent="0.25">
      <c r="A44" s="52">
        <v>31</v>
      </c>
      <c r="B44" s="44" t="s">
        <v>125</v>
      </c>
      <c r="C44" s="44" t="s">
        <v>150</v>
      </c>
      <c r="D44" s="57" t="s">
        <v>39</v>
      </c>
      <c r="E44" s="47" t="s">
        <v>39</v>
      </c>
      <c r="F44" s="9">
        <v>62</v>
      </c>
      <c r="G44" s="59">
        <v>69</v>
      </c>
      <c r="H44" s="114"/>
      <c r="I44" s="85"/>
      <c r="J44" s="24"/>
    </row>
    <row r="45" spans="1:10" ht="30" x14ac:dyDescent="0.25">
      <c r="A45" s="52">
        <v>32</v>
      </c>
      <c r="B45" s="39" t="s">
        <v>126</v>
      </c>
      <c r="C45" s="39" t="s">
        <v>154</v>
      </c>
      <c r="D45" s="50" t="s">
        <v>127</v>
      </c>
      <c r="E45" s="51" t="s">
        <v>76</v>
      </c>
      <c r="F45" s="7">
        <v>47</v>
      </c>
      <c r="G45" s="59">
        <v>52</v>
      </c>
      <c r="H45" s="114">
        <v>16</v>
      </c>
      <c r="I45" s="85"/>
      <c r="J45" s="24"/>
    </row>
    <row r="46" spans="1:10" x14ac:dyDescent="0.25">
      <c r="A46" s="52">
        <v>33</v>
      </c>
      <c r="B46" s="48" t="s">
        <v>128</v>
      </c>
      <c r="C46" s="48" t="s">
        <v>154</v>
      </c>
      <c r="D46" s="53" t="s">
        <v>129</v>
      </c>
      <c r="E46" s="54" t="s">
        <v>130</v>
      </c>
      <c r="F46" s="7">
        <v>31</v>
      </c>
      <c r="G46" s="59">
        <v>34</v>
      </c>
      <c r="H46" s="114"/>
      <c r="I46" s="85"/>
      <c r="J46" s="24"/>
    </row>
    <row r="47" spans="1:10" x14ac:dyDescent="0.25">
      <c r="A47" s="67">
        <v>34</v>
      </c>
      <c r="B47" s="48" t="s">
        <v>131</v>
      </c>
      <c r="C47" s="48" t="s">
        <v>154</v>
      </c>
      <c r="D47" s="53" t="s">
        <v>43</v>
      </c>
      <c r="E47" s="54" t="s">
        <v>82</v>
      </c>
      <c r="F47" s="7">
        <v>28</v>
      </c>
      <c r="G47" s="59">
        <v>31</v>
      </c>
      <c r="H47" s="114"/>
      <c r="I47" s="85"/>
      <c r="J47" s="24"/>
    </row>
    <row r="48" spans="1:10" x14ac:dyDescent="0.25">
      <c r="A48" s="67"/>
      <c r="B48" s="46" t="s">
        <v>132</v>
      </c>
      <c r="C48" s="46" t="s">
        <v>154</v>
      </c>
      <c r="D48" s="176" t="s">
        <v>133</v>
      </c>
      <c r="E48" s="173" t="s">
        <v>134</v>
      </c>
      <c r="F48" s="9">
        <v>10</v>
      </c>
      <c r="G48" s="59">
        <v>11</v>
      </c>
      <c r="H48" s="114">
        <v>1</v>
      </c>
      <c r="I48" s="85"/>
      <c r="J48" s="24"/>
    </row>
    <row r="49" spans="1:10" s="10" customFormat="1" x14ac:dyDescent="0.25">
      <c r="A49" s="52">
        <v>35</v>
      </c>
      <c r="B49" s="46" t="s">
        <v>135</v>
      </c>
      <c r="C49" s="46" t="s">
        <v>150</v>
      </c>
      <c r="D49" s="176"/>
      <c r="E49" s="173"/>
      <c r="F49" s="9">
        <v>6</v>
      </c>
      <c r="G49" s="59">
        <v>6</v>
      </c>
      <c r="H49" s="114">
        <v>15</v>
      </c>
      <c r="I49" s="85"/>
      <c r="J49" s="24"/>
    </row>
    <row r="50" spans="1:10" x14ac:dyDescent="0.25">
      <c r="A50" s="52">
        <v>36</v>
      </c>
      <c r="B50" s="48" t="s">
        <v>136</v>
      </c>
      <c r="C50" s="48" t="s">
        <v>155</v>
      </c>
      <c r="D50" s="54" t="s">
        <v>137</v>
      </c>
      <c r="E50" s="54" t="s">
        <v>138</v>
      </c>
      <c r="F50" s="7">
        <v>8</v>
      </c>
      <c r="G50" s="59">
        <v>8</v>
      </c>
      <c r="H50" s="114"/>
      <c r="I50" s="85"/>
      <c r="J50" s="24"/>
    </row>
    <row r="51" spans="1:10" x14ac:dyDescent="0.25">
      <c r="A51" s="52">
        <v>37</v>
      </c>
      <c r="B51" s="46" t="s">
        <v>139</v>
      </c>
      <c r="C51" s="46" t="s">
        <v>150</v>
      </c>
      <c r="D51" s="40" t="s">
        <v>140</v>
      </c>
      <c r="E51" s="49" t="s">
        <v>134</v>
      </c>
      <c r="F51" s="7">
        <v>8</v>
      </c>
      <c r="G51" s="59">
        <v>8</v>
      </c>
      <c r="H51" s="114">
        <v>8</v>
      </c>
      <c r="I51" s="85"/>
      <c r="J51" s="24"/>
    </row>
    <row r="52" spans="1:10" x14ac:dyDescent="0.25">
      <c r="A52" s="52">
        <v>38</v>
      </c>
      <c r="B52" s="48" t="s">
        <v>141</v>
      </c>
      <c r="C52" s="48" t="s">
        <v>150</v>
      </c>
      <c r="D52" s="53" t="s">
        <v>124</v>
      </c>
      <c r="E52" s="54" t="s">
        <v>82</v>
      </c>
      <c r="F52" s="7">
        <v>8</v>
      </c>
      <c r="G52" s="59">
        <v>8</v>
      </c>
      <c r="H52" s="114"/>
      <c r="I52" s="85"/>
      <c r="J52" s="24"/>
    </row>
    <row r="53" spans="1:10" x14ac:dyDescent="0.25">
      <c r="A53" s="52">
        <v>39</v>
      </c>
      <c r="B53" s="48" t="s">
        <v>142</v>
      </c>
      <c r="C53" s="48" t="s">
        <v>150</v>
      </c>
      <c r="D53" s="53" t="s">
        <v>143</v>
      </c>
      <c r="E53" s="54" t="s">
        <v>82</v>
      </c>
      <c r="F53" s="7">
        <v>1</v>
      </c>
      <c r="G53" s="59">
        <v>1</v>
      </c>
      <c r="H53" s="114">
        <v>1294</v>
      </c>
      <c r="I53" s="85"/>
      <c r="J53" s="10"/>
    </row>
    <row r="54" spans="1:10" s="65" customFormat="1" x14ac:dyDescent="0.25">
      <c r="A54" s="52">
        <v>40</v>
      </c>
      <c r="B54" s="48" t="s">
        <v>176</v>
      </c>
      <c r="C54" s="48" t="s">
        <v>151</v>
      </c>
      <c r="D54" s="53" t="s">
        <v>179</v>
      </c>
      <c r="E54" s="54" t="s">
        <v>115</v>
      </c>
      <c r="F54" s="115"/>
      <c r="G54" s="116"/>
      <c r="H54" s="114">
        <v>197</v>
      </c>
      <c r="I54" s="85"/>
      <c r="J54" s="10"/>
    </row>
    <row r="55" spans="1:10" s="65" customFormat="1" x14ac:dyDescent="0.25">
      <c r="A55" s="151">
        <v>41</v>
      </c>
      <c r="B55" s="153" t="s">
        <v>177</v>
      </c>
      <c r="C55" s="48" t="s">
        <v>151</v>
      </c>
      <c r="D55" s="155" t="s">
        <v>181</v>
      </c>
      <c r="E55" s="157" t="s">
        <v>180</v>
      </c>
      <c r="F55" s="115"/>
      <c r="G55" s="59">
        <v>170</v>
      </c>
      <c r="H55" s="114">
        <v>1027</v>
      </c>
      <c r="I55" s="85"/>
      <c r="J55" s="10"/>
    </row>
    <row r="56" spans="1:10" s="65" customFormat="1" ht="35.25" customHeight="1" x14ac:dyDescent="0.25">
      <c r="A56" s="152"/>
      <c r="B56" s="154"/>
      <c r="C56" s="48" t="s">
        <v>150</v>
      </c>
      <c r="D56" s="156"/>
      <c r="E56" s="158"/>
      <c r="F56" s="115"/>
      <c r="G56" s="116"/>
      <c r="H56" s="114">
        <v>305</v>
      </c>
      <c r="I56" s="85"/>
      <c r="J56" s="10"/>
    </row>
    <row r="57" spans="1:10" x14ac:dyDescent="0.25">
      <c r="A57" s="174" t="s">
        <v>178</v>
      </c>
      <c r="B57" s="174"/>
      <c r="C57" s="174"/>
      <c r="D57" s="174"/>
      <c r="E57" s="174"/>
      <c r="F57" s="58">
        <f>SUM(F3:F53)</f>
        <v>340212</v>
      </c>
      <c r="G57" s="58">
        <f>SUM(G3:G56)</f>
        <v>413140</v>
      </c>
      <c r="H57" s="58">
        <f>SUM(H3:H56)</f>
        <v>491979</v>
      </c>
      <c r="I57" s="86"/>
      <c r="J57" s="10"/>
    </row>
    <row r="58" spans="1:10" x14ac:dyDescent="0.25">
      <c r="J58" s="10"/>
    </row>
    <row r="59" spans="1:10" x14ac:dyDescent="0.25">
      <c r="B59" s="62"/>
      <c r="C59" s="62"/>
      <c r="D59" s="34"/>
      <c r="J59" s="10"/>
    </row>
    <row r="60" spans="1:10" ht="32.25" customHeight="1" x14ac:dyDescent="0.25">
      <c r="B60" s="63"/>
      <c r="C60" s="63"/>
      <c r="D60" s="34"/>
      <c r="E60" s="66"/>
      <c r="F60" s="6"/>
    </row>
    <row r="61" spans="1:10" x14ac:dyDescent="0.25">
      <c r="B61" s="62"/>
      <c r="C61" s="62"/>
      <c r="D61" s="64"/>
      <c r="F61" s="6"/>
      <c r="G61" s="6"/>
      <c r="H61" s="41"/>
      <c r="I61" s="41"/>
    </row>
    <row r="62" spans="1:10" x14ac:dyDescent="0.25">
      <c r="B62" s="62"/>
      <c r="C62" s="62"/>
      <c r="D62" s="64"/>
    </row>
    <row r="67" spans="9:9" x14ac:dyDescent="0.25">
      <c r="I67" s="10" t="s">
        <v>172</v>
      </c>
    </row>
  </sheetData>
  <autoFilter ref="A2:H57"/>
  <mergeCells count="36">
    <mergeCell ref="A57:E57"/>
    <mergeCell ref="A1:G1"/>
    <mergeCell ref="D37:D38"/>
    <mergeCell ref="E37:E38"/>
    <mergeCell ref="D48:D49"/>
    <mergeCell ref="E48:E49"/>
    <mergeCell ref="A26:A27"/>
    <mergeCell ref="D26:D27"/>
    <mergeCell ref="E26:E27"/>
    <mergeCell ref="A28:A29"/>
    <mergeCell ref="D28:D29"/>
    <mergeCell ref="E28:E29"/>
    <mergeCell ref="A20:A21"/>
    <mergeCell ref="D20:D21"/>
    <mergeCell ref="E20:E21"/>
    <mergeCell ref="A23:A25"/>
    <mergeCell ref="A4:A6"/>
    <mergeCell ref="D4:D6"/>
    <mergeCell ref="E4:E6"/>
    <mergeCell ref="A7:A9"/>
    <mergeCell ref="E7:E9"/>
    <mergeCell ref="A55:A56"/>
    <mergeCell ref="B55:B56"/>
    <mergeCell ref="D55:D56"/>
    <mergeCell ref="E55:E56"/>
    <mergeCell ref="A10:A11"/>
    <mergeCell ref="D10:D11"/>
    <mergeCell ref="E10:E11"/>
    <mergeCell ref="D23:D25"/>
    <mergeCell ref="E23:E25"/>
    <mergeCell ref="A13:A14"/>
    <mergeCell ref="D13:D14"/>
    <mergeCell ref="E13:E14"/>
    <mergeCell ref="A15:A16"/>
    <mergeCell ref="D15:D16"/>
    <mergeCell ref="E15:E16"/>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abSelected="1" workbookViewId="0">
      <selection activeCell="J16" sqref="J16"/>
    </sheetView>
  </sheetViews>
  <sheetFormatPr baseColWidth="10" defaultRowHeight="15" x14ac:dyDescent="0.25"/>
  <cols>
    <col min="1" max="1" width="41.42578125" style="65" customWidth="1"/>
    <col min="2" max="11" width="8.140625" style="65" customWidth="1"/>
    <col min="12" max="12" width="8.28515625" style="65" customWidth="1"/>
    <col min="13" max="13" width="16.28515625" style="65" bestFit="1" customWidth="1"/>
    <col min="14" max="16384" width="11.42578125" style="65"/>
  </cols>
  <sheetData>
    <row r="1" spans="1:14" ht="15" customHeight="1" x14ac:dyDescent="0.25">
      <c r="A1" s="184" t="s">
        <v>166</v>
      </c>
      <c r="B1" s="94">
        <v>2010</v>
      </c>
      <c r="C1" s="94">
        <v>2011</v>
      </c>
      <c r="D1" s="94">
        <v>2012</v>
      </c>
      <c r="E1" s="94">
        <v>2013</v>
      </c>
      <c r="F1" s="94">
        <v>2014</v>
      </c>
      <c r="G1" s="94">
        <v>2015</v>
      </c>
      <c r="H1" s="94">
        <v>2016</v>
      </c>
      <c r="I1" s="94">
        <v>2017</v>
      </c>
      <c r="J1" s="94">
        <v>2018</v>
      </c>
      <c r="K1" s="94">
        <v>2019</v>
      </c>
      <c r="L1" s="94">
        <v>2020</v>
      </c>
      <c r="M1" s="101"/>
    </row>
    <row r="2" spans="1:14" x14ac:dyDescent="0.25">
      <c r="A2" s="184"/>
      <c r="B2" s="95">
        <v>1.3899999999999999E-2</v>
      </c>
      <c r="C2" s="95">
        <v>1.83E-2</v>
      </c>
      <c r="D2" s="95">
        <v>2.0400000000000001E-2</v>
      </c>
      <c r="E2" s="95">
        <v>2.3E-2</v>
      </c>
      <c r="F2" s="95">
        <v>2.6800000000000001E-2</v>
      </c>
      <c r="G2" s="95">
        <v>3.1099999999999999E-2</v>
      </c>
      <c r="H2" s="95">
        <v>3.5499999999999997E-2</v>
      </c>
      <c r="I2" s="95">
        <v>3.95E-2</v>
      </c>
      <c r="J2" s="95">
        <v>4.8000000000000001E-2</v>
      </c>
      <c r="K2" s="95">
        <v>5.2999999999999999E-2</v>
      </c>
      <c r="L2" s="117">
        <f>('Internet fijo'!H57/7252672)</f>
        <v>6.7834172012742333E-2</v>
      </c>
      <c r="M2" s="101"/>
    </row>
    <row r="3" spans="1:14" x14ac:dyDescent="0.25">
      <c r="A3" s="65" t="s">
        <v>167</v>
      </c>
      <c r="B3" s="99"/>
      <c r="C3" s="100"/>
      <c r="D3" s="100"/>
      <c r="E3" s="100"/>
      <c r="F3" s="100"/>
      <c r="G3" s="100"/>
      <c r="H3" s="100"/>
      <c r="I3" s="100"/>
      <c r="J3" s="96"/>
      <c r="K3" s="98"/>
      <c r="L3" s="101"/>
      <c r="M3" s="101"/>
      <c r="N3" s="101"/>
    </row>
    <row r="4" spans="1:14" x14ac:dyDescent="0.25">
      <c r="B4" s="102"/>
      <c r="J4" s="96"/>
      <c r="M4" s="96"/>
      <c r="N4" s="101"/>
    </row>
    <row r="5" spans="1:14" x14ac:dyDescent="0.25">
      <c r="B5" s="102"/>
      <c r="C5" s="102"/>
      <c r="D5" s="102"/>
      <c r="E5" s="102"/>
      <c r="F5" s="102"/>
      <c r="G5" s="102"/>
      <c r="H5" s="102"/>
      <c r="J5" s="6"/>
      <c r="M5" s="6"/>
      <c r="N5" s="101"/>
    </row>
    <row r="6" spans="1:14" x14ac:dyDescent="0.25">
      <c r="A6" s="185" t="s">
        <v>168</v>
      </c>
      <c r="B6" s="94">
        <v>2010</v>
      </c>
      <c r="C6" s="94">
        <v>2011</v>
      </c>
      <c r="D6" s="94">
        <v>2012</v>
      </c>
      <c r="E6" s="94">
        <v>2013</v>
      </c>
      <c r="F6" s="94">
        <v>2014</v>
      </c>
      <c r="G6" s="94">
        <v>2015</v>
      </c>
      <c r="H6" s="94">
        <v>2016</v>
      </c>
      <c r="I6" s="94">
        <v>2017</v>
      </c>
      <c r="J6" s="94">
        <v>2018</v>
      </c>
      <c r="K6" s="94">
        <v>2019</v>
      </c>
      <c r="L6" s="94">
        <v>2020</v>
      </c>
    </row>
    <row r="7" spans="1:14" x14ac:dyDescent="0.25">
      <c r="A7" s="186"/>
      <c r="B7" s="103" t="s">
        <v>169</v>
      </c>
      <c r="C7" s="103">
        <v>9.5000000000000001E-2</v>
      </c>
      <c r="D7" s="103">
        <v>0.15</v>
      </c>
      <c r="E7" s="103">
        <v>0.20899999999999999</v>
      </c>
      <c r="F7" s="103">
        <v>0.314</v>
      </c>
      <c r="G7" s="103">
        <v>0.436</v>
      </c>
      <c r="H7" s="103">
        <v>0.45100000000000001</v>
      </c>
      <c r="I7" s="103">
        <v>0.46400000000000002</v>
      </c>
      <c r="J7" s="103">
        <v>0.53700000000000003</v>
      </c>
      <c r="K7" s="105">
        <v>0.60309999999999997</v>
      </c>
      <c r="L7" s="117">
        <f>('Internet movil'!D25/7252672)</f>
        <v>0.6116904225091111</v>
      </c>
    </row>
    <row r="8" spans="1:14" x14ac:dyDescent="0.25">
      <c r="A8" s="65" t="s">
        <v>170</v>
      </c>
      <c r="E8" s="104"/>
      <c r="F8" s="104"/>
      <c r="G8" s="104"/>
    </row>
    <row r="10" spans="1:14" x14ac:dyDescent="0.25">
      <c r="J10" s="96"/>
    </row>
    <row r="11" spans="1:14" x14ac:dyDescent="0.25">
      <c r="K11" s="6"/>
      <c r="L11" s="6"/>
    </row>
    <row r="12" spans="1:14" x14ac:dyDescent="0.25">
      <c r="K12" s="6"/>
      <c r="L12" s="6"/>
    </row>
    <row r="13" spans="1:14" x14ac:dyDescent="0.25">
      <c r="K13" s="6"/>
    </row>
  </sheetData>
  <mergeCells count="2">
    <mergeCell ref="A1:A2"/>
    <mergeCell ref="A6:A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telefonia</vt:lpstr>
      <vt:lpstr>Internet movil</vt:lpstr>
      <vt:lpstr>Internet fijo</vt:lpstr>
      <vt:lpstr>Penetración</vt:lpstr>
    </vt:vector>
  </TitlesOfParts>
  <Company>CONATEL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Tito López</cp:lastModifiedBy>
  <dcterms:created xsi:type="dcterms:W3CDTF">2020-04-28T16:07:20Z</dcterms:created>
  <dcterms:modified xsi:type="dcterms:W3CDTF">2021-05-24T13:35:50Z</dcterms:modified>
</cp:coreProperties>
</file>